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ulie.quiroz\Desktop\PA T2\"/>
    </mc:Choice>
  </mc:AlternateContent>
  <bookViews>
    <workbookView xWindow="0" yWindow="0" windowWidth="7950" windowHeight="5325" tabRatio="789" firstSheet="5" activeTab="13"/>
  </bookViews>
  <sheets>
    <sheet name="1-INFRAEST" sheetId="1" r:id="rId1"/>
    <sheet name="2-SALUD" sheetId="2" r:id="rId2"/>
    <sheet name="3-INDEC" sheetId="3" r:id="rId3"/>
    <sheet name="4-COMUNICACIONES" sheetId="4" r:id="rId4"/>
    <sheet name="5-PLANEACION" sheetId="5" r:id="rId5"/>
    <sheet name="6-HACIENDA" sheetId="6" r:id="rId6"/>
    <sheet name="7-SERV ADM" sheetId="7" r:id="rId7"/>
    <sheet name="8-MOVILIDAD" sheetId="8" r:id="rId8"/>
    <sheet name="9-CI" sheetId="17" r:id="rId9"/>
    <sheet name="10-EDUCACION" sheetId="16" r:id="rId10"/>
    <sheet name="11-MUJER" sheetId="18" r:id="rId11"/>
    <sheet name="12-SEGURIDAD" sheetId="19" r:id="rId12"/>
    <sheet name="13-DESARROLLO" sheetId="20" r:id="rId13"/>
    <sheet name="14-E.S.P" sheetId="21" r:id="rId14"/>
    <sheet name="15-CULTURA" sheetId="22" r:id="rId15"/>
  </sheets>
  <externalReferences>
    <externalReference r:id="rId16"/>
    <externalReference r:id="rId17"/>
  </externalReferences>
  <definedNames>
    <definedName name="_xlnm._FilterDatabase" localSheetId="9" hidden="1">'10-EDUCACION'!$A$8:$AV$37</definedName>
    <definedName name="_xlnm._FilterDatabase" localSheetId="10" hidden="1">'11-MUJER'!$A$7:$AJ$31</definedName>
    <definedName name="_xlnm._FilterDatabase" localSheetId="11" hidden="1">'12-SEGURIDAD'!$A$8:$AK$27</definedName>
    <definedName name="_xlnm._FilterDatabase" localSheetId="12" hidden="1">'13-DESARROLLO'!$A$8:$AK$95</definedName>
    <definedName name="_xlnm._FilterDatabase" localSheetId="14" hidden="1">'15-CULTURA'!$A$8:$AK$32</definedName>
    <definedName name="_xlnm._FilterDatabase" localSheetId="0" hidden="1">'1-INFRAEST'!$A$8:$AK$33</definedName>
    <definedName name="_xlnm._FilterDatabase" localSheetId="1" hidden="1">'2-SALUD'!$A$8:$AK$50</definedName>
    <definedName name="_xlnm._FilterDatabase" localSheetId="2" hidden="1">'3-INDEC'!$A$8:$AK$26</definedName>
    <definedName name="_xlnm._FilterDatabase" localSheetId="3" hidden="1">'4-COMUNICACIONES'!$A$8:$AK$20</definedName>
    <definedName name="_xlnm._FilterDatabase" localSheetId="4" hidden="1">'5-PLANEACION'!$A$8:$AK$32</definedName>
    <definedName name="_xlnm._FilterDatabase" localSheetId="5" hidden="1">'6-HACIENDA'!$A$8:$AK$13</definedName>
    <definedName name="_xlnm._FilterDatabase" localSheetId="6" hidden="1">'7-SERV ADM'!$A$8:$AK$24</definedName>
    <definedName name="_xlnm._FilterDatabase" localSheetId="7" hidden="1">'8-MOVILIDAD'!$A$8:$AK$21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31" i="18" l="1"/>
  <c r="AI30" i="18"/>
  <c r="AI29" i="18"/>
  <c r="AI28" i="18"/>
  <c r="AI20" i="18"/>
  <c r="AI19" i="18"/>
  <c r="AI18" i="18"/>
  <c r="AI17" i="18"/>
  <c r="AI16" i="18"/>
  <c r="AI15" i="18"/>
  <c r="AI14" i="18"/>
  <c r="AI13" i="18"/>
  <c r="AI12" i="18"/>
  <c r="AI11" i="18"/>
  <c r="AI10" i="18"/>
  <c r="AI9" i="18"/>
  <c r="AB15" i="18"/>
  <c r="AB9" i="18"/>
  <c r="AJ22" i="16" l="1"/>
  <c r="AI21" i="8" l="1"/>
  <c r="AI12" i="8"/>
  <c r="AJ15" i="7" l="1"/>
  <c r="AJ41" i="2" l="1"/>
  <c r="AJ22" i="2"/>
  <c r="AJ14" i="2"/>
  <c r="AG40" i="2" l="1"/>
  <c r="AJ12" i="3" l="1"/>
  <c r="AA16" i="18" l="1"/>
  <c r="W17" i="19" l="1"/>
  <c r="W16" i="19"/>
  <c r="AD16" i="18"/>
  <c r="AC16" i="18"/>
  <c r="W16" i="18"/>
  <c r="AH33" i="16"/>
  <c r="AH34" i="16"/>
  <c r="U24" i="6" l="1"/>
  <c r="U22" i="6"/>
  <c r="U23" i="6"/>
</calcChain>
</file>

<file path=xl/sharedStrings.xml><?xml version="1.0" encoding="utf-8"?>
<sst xmlns="http://schemas.openxmlformats.org/spreadsheetml/2006/main" count="5890" uniqueCount="1174">
  <si>
    <t>PLAN DE ACCIÓN</t>
  </si>
  <si>
    <t>Código: F-DE-03</t>
  </si>
  <si>
    <t>Versión: 04</t>
  </si>
  <si>
    <t>Proceso: E-DE-01</t>
  </si>
  <si>
    <t>Fecha actualización: 06/01/2022</t>
  </si>
  <si>
    <t xml:space="preserve">PLAN DE DESARROLLO: </t>
  </si>
  <si>
    <t>Caldas Territorio Transformador 2020-2023</t>
  </si>
  <si>
    <t xml:space="preserve">Vigencia: </t>
  </si>
  <si>
    <t xml:space="preserve">Secretaría de Despacho / Ente descentralizado / Oficina: </t>
  </si>
  <si>
    <t>Infraestructura Física</t>
  </si>
  <si>
    <t xml:space="preserve">Nombres completos del responsable: </t>
  </si>
  <si>
    <t xml:space="preserve">Fecha de elaboración: </t>
  </si>
  <si>
    <t>PROGRAMACIÓN Y EJECUCIÓN TRIMESTRAL DE ACTIVIDADES</t>
  </si>
  <si>
    <t>PROGRAMACIÓN Y EJECUCIÓN FINANCIERA</t>
  </si>
  <si>
    <t>OBSERVACIONES</t>
  </si>
  <si>
    <t>#</t>
  </si>
  <si>
    <t xml:space="preserve">LÍNEA ESTRATÉGICA </t>
  </si>
  <si>
    <t>CÓD.</t>
  </si>
  <si>
    <t xml:space="preserve">COMPONENTE </t>
  </si>
  <si>
    <t xml:space="preserve">PROGRAMA </t>
  </si>
  <si>
    <t>ODS PPAL</t>
  </si>
  <si>
    <t>ODS SEC.</t>
  </si>
  <si>
    <t>NOMBRE DEL PROYECTO</t>
  </si>
  <si>
    <t>CÓD. PROYECTO</t>
  </si>
  <si>
    <t>PRODUCTO</t>
  </si>
  <si>
    <t>UNIDAD MEDIDA
PRODUCTO</t>
  </si>
  <si>
    <t xml:space="preserve">META CUATRIENIO </t>
  </si>
  <si>
    <t>FORMA DEL CÁLCULO
CUATRIENIO</t>
  </si>
  <si>
    <t>META ANUAL</t>
  </si>
  <si>
    <t>DEPENDENCIA RESPONSABLE</t>
  </si>
  <si>
    <t xml:space="preserve"> ACTIVIDAD</t>
  </si>
  <si>
    <t>UNIDAD DE MEDIDA
ACTIVIDAD</t>
  </si>
  <si>
    <t>CANTIDAD</t>
  </si>
  <si>
    <t>FORMA DE CÁLCULO
ACTIVIDAD</t>
  </si>
  <si>
    <t>PROGRAMACION 
TRIMESTRE I</t>
  </si>
  <si>
    <t>PROGRAMACION 
TRIMESTRE II</t>
  </si>
  <si>
    <t>PROGRAMACION 
TRIMESTRE III</t>
  </si>
  <si>
    <t>PROGRAMACION 
TRIMESTRE IV</t>
  </si>
  <si>
    <t>% AVANCE ANUAL ACTIVIDAD</t>
  </si>
  <si>
    <t>% AVANCE ANUAL ACTIVIDAD MAX 100%</t>
  </si>
  <si>
    <t xml:space="preserve">TOTAL PROGRAMADO AÑO </t>
  </si>
  <si>
    <t>RUBRO</t>
  </si>
  <si>
    <t>FUENTE DE FINANCIACIÓN</t>
  </si>
  <si>
    <t xml:space="preserve">VALOR TOTAL
EJECUTADO </t>
  </si>
  <si>
    <t>Equidad e inclusión para la transformación social</t>
  </si>
  <si>
    <t>19</t>
  </si>
  <si>
    <t>Educación para transformar vidas</t>
  </si>
  <si>
    <t>194</t>
  </si>
  <si>
    <t>Acceso y cobertura educativa</t>
  </si>
  <si>
    <t>Acciones de Construcción y ampliación de la infraestructura física educativa del Municipio de Caldas</t>
  </si>
  <si>
    <t xml:space="preserve">Número </t>
  </si>
  <si>
    <t xml:space="preserve">Acumulado </t>
  </si>
  <si>
    <t>Secretaría de Infraestructura Física</t>
  </si>
  <si>
    <t>Acciones de Mantenimiento, mejoramiento y modernización a la infraestructura educativa del Municipio de Caldas</t>
  </si>
  <si>
    <t>Mantenimiento y adecuacion de Instituciones Educativas</t>
  </si>
  <si>
    <t>SGP</t>
  </si>
  <si>
    <t>111</t>
  </si>
  <si>
    <t>Caldas se mueve a través del deporte y la actividad física.</t>
  </si>
  <si>
    <t>1114</t>
  </si>
  <si>
    <t xml:space="preserve">Fortalecimiento a la infraestructura deportiva </t>
  </si>
  <si>
    <t>Construcción y mantenimiento de la Infraestructura deportiva del Municipio Caldas</t>
  </si>
  <si>
    <t xml:space="preserve">Acciones para la Construcción de la infraestructura deportiva y de recreación del Municipio de Caldas </t>
  </si>
  <si>
    <t>Construccion y o mejora de Escenarios deportivos en el Municipio de Caldas</t>
  </si>
  <si>
    <t>112</t>
  </si>
  <si>
    <t>Apropiación cultural y artística para la transformación humana y social de Caldas.</t>
  </si>
  <si>
    <t>1122</t>
  </si>
  <si>
    <t>Arte y cultura con calidad</t>
  </si>
  <si>
    <t>Aprovechamiento apropiación cultural y artística para la transformación humana y social de Caldas</t>
  </si>
  <si>
    <t>Intervenciones de preservación de los bienes de interés patrimonial, muebles e inmuebles públicos, realizadas</t>
  </si>
  <si>
    <t>1123</t>
  </si>
  <si>
    <t>Infraestructura y equipamiento cultural</t>
  </si>
  <si>
    <t xml:space="preserve">Acciones para el mejoramiento y modernización física y tecnológica de la infraestructura Cultural del Municipio </t>
  </si>
  <si>
    <t>Adecuacion de escuela de Musica</t>
  </si>
  <si>
    <t>Adecuacion y Mantenimiento Casa de La Cultura</t>
  </si>
  <si>
    <t>Transformación para la productividad y el emprendimiento</t>
  </si>
  <si>
    <t>23</t>
  </si>
  <si>
    <t>Apoyo al sector comercio</t>
  </si>
  <si>
    <t>231</t>
  </si>
  <si>
    <t>Fortalecimiento empresarial y productivo de Caldas</t>
  </si>
  <si>
    <t>Adecuación y fortalecimiento institucional de Caldas</t>
  </si>
  <si>
    <t>Hábitat al servicio de la transformación sostenible del territorio</t>
  </si>
  <si>
    <t>31</t>
  </si>
  <si>
    <t>Hábitat y desarrollo sostenible</t>
  </si>
  <si>
    <t>Construcción de hábitat y vivienda saludable y sostenible de Caldas</t>
  </si>
  <si>
    <t xml:space="preserve">Porcentaje </t>
  </si>
  <si>
    <t xml:space="preserve">No Acumulado </t>
  </si>
  <si>
    <t>312</t>
  </si>
  <si>
    <t xml:space="preserve">Mejoramiento integral del hábitat y entornos saludables </t>
  </si>
  <si>
    <t xml:space="preserve">Acciones para mejorar las condiciones físicas y sociales de vivienda, entornos y asentamientos precarios a través de la implementación de políticas para el mejoramiento de barrios </t>
  </si>
  <si>
    <t>Construccion de Mejoramientos de Vivienda</t>
  </si>
  <si>
    <t>32</t>
  </si>
  <si>
    <t>Medio ambiente y sostenibilidad</t>
  </si>
  <si>
    <t>321</t>
  </si>
  <si>
    <t xml:space="preserve">Mitigación y adaptación al cambio climático </t>
  </si>
  <si>
    <t>Prevención al cambio climático en el municipio de Caldas</t>
  </si>
  <si>
    <t>33</t>
  </si>
  <si>
    <t xml:space="preserve"> Gestión del riesgo</t>
  </si>
  <si>
    <t>332</t>
  </si>
  <si>
    <t xml:space="preserve">Reducción del riesgo </t>
  </si>
  <si>
    <t>Acciones para fortalecer el fondo territorial de gestión del riesgo y definir sus recursos e igualmente diseñar numeroa estrategia de protección financiera en caso de desastres.</t>
  </si>
  <si>
    <t xml:space="preserve">Mantenimiento </t>
  </si>
  <si>
    <t>Seguimiento a programas y proyectos de gestion del riesgo</t>
  </si>
  <si>
    <t>Acciones para Cofinanciar y construir obras de estabilización, control y mitigación del riesgo en zonas vulnerables y zonas consideradas de alto riesgo mitigable y no mitigable en el Municipio de Caldas</t>
  </si>
  <si>
    <t>34</t>
  </si>
  <si>
    <t>Servicios públicos</t>
  </si>
  <si>
    <t>341</t>
  </si>
  <si>
    <t xml:space="preserve">Gobernanza del recurso hídrico </t>
  </si>
  <si>
    <t>Construcción saneamiento básico y recuperación de fuentes hídricas Caldas</t>
  </si>
  <si>
    <t>Acciones para aumentar la cobertura en zona urbana y rural del sistema de acueducto en el Municipio de Caldas</t>
  </si>
  <si>
    <t>Seguimeinto a obras de acueducto</t>
  </si>
  <si>
    <t>Obras de mejoramiento en los sistemas de acueducto urbano y rural ejecutadas</t>
  </si>
  <si>
    <t xml:space="preserve">Acciones de apoyo a la ejecución de la etapa 10 del plan maestro de acueducto y alcantarillado en zona urbana </t>
  </si>
  <si>
    <t>Seguimiento a implementación de Plan maestro Etapa 10 en em municipio de Caldas</t>
  </si>
  <si>
    <t>342</t>
  </si>
  <si>
    <t xml:space="preserve">Saneamiento básico y recuperación de fuentes hídricas </t>
  </si>
  <si>
    <t>Acciones para aumentar la cobertura del sistema de alcantarillado en zona urbana y rural en el Municipio de Caldas</t>
  </si>
  <si>
    <t>Construccion de sistemas de Alcantarillado</t>
  </si>
  <si>
    <t>Acciones de saneamiento básico para reducir el Número de vertimientos directos a las fuentes hídricas en zona urbana y rural para garantizar la calidad del agua y los recursos naturales.</t>
  </si>
  <si>
    <t>Instalacion de Sistemas de Pozos Septicos</t>
  </si>
  <si>
    <t>35</t>
  </si>
  <si>
    <t>El espacio público en el municipio</t>
  </si>
  <si>
    <t>351</t>
  </si>
  <si>
    <t>Gestión permanente ante entidades del orden nacionales, departamentales y regional el Mantenimiento y mejoramiento la malla vial en jurisdicción del Municipio de Caldas</t>
  </si>
  <si>
    <t>Construcción y mejoramiento de la red vial del municipio de Caldas</t>
  </si>
  <si>
    <t>Acciones institucionales para el mejoramiento de la malla vial competencia de instancias del orden Departamental y Nacional.</t>
  </si>
  <si>
    <t>353</t>
  </si>
  <si>
    <t xml:space="preserve">Desarrollo de proyectos urbanos integradores y sostenibles </t>
  </si>
  <si>
    <t>Desarrollo de proyectos urbanos integradores y sostenibles Caldas</t>
  </si>
  <si>
    <t>Acciones para cofinanciar acciones de mejoramiento de espacio público en barrios y veredas mediante acciones de intervención social y Comunitaria</t>
  </si>
  <si>
    <t>Construccion de Proyectos de Espacio Publico</t>
  </si>
  <si>
    <t>Acciones para construir, mejorar y modernizar circuitos y corredores turísticos urbanos y rurales</t>
  </si>
  <si>
    <t>354</t>
  </si>
  <si>
    <t xml:space="preserve">Gestión de la Infraestructura física y mejoramiento integral de la malla vial urbana y rural </t>
  </si>
  <si>
    <t>Infraestructura en la malla vial urbana, rural y caminos veredales, construidos, rehabilitados y/o mantenidos</t>
  </si>
  <si>
    <t>Mejoramiento de la Red vial Municipal</t>
  </si>
  <si>
    <t>36</t>
  </si>
  <si>
    <t>Bienestar animal</t>
  </si>
  <si>
    <t>Gobernanza para la transformación de la esperanza en confianza ciudadana</t>
  </si>
  <si>
    <t>42</t>
  </si>
  <si>
    <t>Fortalecimiento Institucional</t>
  </si>
  <si>
    <t>421</t>
  </si>
  <si>
    <t xml:space="preserve">Modernización institucional y gestión de conocimiento </t>
  </si>
  <si>
    <t>Acciones de Construcción, adecuación y mejoramiento de la infraestructura física de la administración Municipal y dotación de mobiliario para el adecuado fnumerocionamiento de la Administración Municipal</t>
  </si>
  <si>
    <t>Obras de Adecuacion CAM</t>
  </si>
  <si>
    <t>44</t>
  </si>
  <si>
    <t>Justicia y seguridad</t>
  </si>
  <si>
    <t>441</t>
  </si>
  <si>
    <t>Gestión de la Seguridad ciudadana, la Convivencia, el Acceso a la Justicia y DDHH</t>
  </si>
  <si>
    <t xml:space="preserve">Acciones para la Renovación física y tecnológica del CCTV urbano y rural </t>
  </si>
  <si>
    <t>Construcción de sistemas de Acueducto</t>
  </si>
  <si>
    <t>2.3.2.01.01.001.03.16.07</t>
  </si>
  <si>
    <t>2.3.2.01.01.001.03.16.06</t>
  </si>
  <si>
    <t>2.3.2.02.008.001.02</t>
  </si>
  <si>
    <t>Mantenimiento de vias secundarias y terciarias del municipio</t>
  </si>
  <si>
    <t>2.3.2.01.01.001.03.02.01</t>
  </si>
  <si>
    <t>RP</t>
  </si>
  <si>
    <t>2.3.2.01.01.001.03.02.03</t>
  </si>
  <si>
    <t>2.3.2.01.01.001.02.07.01</t>
  </si>
  <si>
    <t>2.3.2.01.01.001.02.07.02</t>
  </si>
  <si>
    <t>2.3.2.01.01.001.03.18.01</t>
  </si>
  <si>
    <t>Seguimiento a adecuaciones Casa de la Cultura</t>
  </si>
  <si>
    <t>2.3.2.01.01.001.03.19.01</t>
  </si>
  <si>
    <t>2.3.2.01.01.001.03.19.18</t>
  </si>
  <si>
    <t>Destinación Especifica</t>
  </si>
  <si>
    <t>2.3.2.02.02.005.01</t>
  </si>
  <si>
    <t>2.3.2.01.01.001.01.01.01</t>
  </si>
  <si>
    <t>Mantenimiento de Proyectos de Espacio Publico</t>
  </si>
  <si>
    <t>2.3.2.01.01.001.03.19.20</t>
  </si>
  <si>
    <t>2.3.2.01.01.001.03.19.21</t>
  </si>
  <si>
    <t>2.3.2.02.02.008.02</t>
  </si>
  <si>
    <t>2.3.2.01.01.001.03.19.03</t>
  </si>
  <si>
    <t>2.3.2.01.01.001.03.19.19</t>
  </si>
  <si>
    <t>No acumulado</t>
  </si>
  <si>
    <t>Seguimiento a programas y proyectos de Infraestructura Educativa</t>
  </si>
  <si>
    <t>Elaboración de estudios y diseños y alternativa de solucion a puntos criticos</t>
  </si>
  <si>
    <t>Generar contrato con el cuerpo de Bomberos</t>
  </si>
  <si>
    <t>2.3.2.01.01.001.04.01</t>
  </si>
  <si>
    <t>Mantenimiento de Camaras de Seguridad</t>
  </si>
  <si>
    <t>2.3.2.01.01.003.03.02.01</t>
  </si>
  <si>
    <t>2.3.2.01.01.001.03.19.02</t>
  </si>
  <si>
    <t>Versión: 03</t>
  </si>
  <si>
    <t>Fecha actualización: 08/07/2021</t>
  </si>
  <si>
    <t>Secretaría de Salud</t>
  </si>
  <si>
    <t>Período de seguimiento:</t>
  </si>
  <si>
    <t>11</t>
  </si>
  <si>
    <t>Política orientada a las mujeres y las niñas.</t>
  </si>
  <si>
    <t>Mujeres con calidad de vida</t>
  </si>
  <si>
    <t>Fortalecimiento de los programas y los procesos de la salud pública y del Plan Decenal de salud en el Municipio de Caldas</t>
  </si>
  <si>
    <t>Campañas de educación en derechos sexuales y reproductivos (planificación familiar, explotación sexual, entre otros) para las mujeres Caldeñas</t>
  </si>
  <si>
    <t xml:space="preserve">Realizar campañas de educación en derechos sexuales y reproductivos (planificación familiar, explotación sexual, entre otros) para las mujeres Caldeñas , dentro de la estrategia de Salud Más Cerca. </t>
  </si>
  <si>
    <t>Acumulado</t>
  </si>
  <si>
    <t>2.3.2.02.02.009.2.07</t>
  </si>
  <si>
    <t>12</t>
  </si>
  <si>
    <t>Política de Infancia</t>
  </si>
  <si>
    <t>121</t>
  </si>
  <si>
    <t>Atención Integral a la primera infancia</t>
  </si>
  <si>
    <t>2.3.2.02.02.009.03</t>
  </si>
  <si>
    <t>122</t>
  </si>
  <si>
    <t>Prevención y atención de violencias hacia los niños, niñas y adolescentes</t>
  </si>
  <si>
    <t>Prevención y fortalecimiento de los derechos de los niños, niñas, adolescentes y familias de municipio de Caldas</t>
  </si>
  <si>
    <t>Secretaría de salud</t>
  </si>
  <si>
    <t>14</t>
  </si>
  <si>
    <t>Política de Familia.</t>
  </si>
  <si>
    <t>142</t>
  </si>
  <si>
    <t>Asistencia integral al habitante de calle</t>
  </si>
  <si>
    <t>Implementación de la política pública para personas habitantes, en condición de calle y en vulnerabilidad del municipio de Caldas</t>
  </si>
  <si>
    <t>Acciones para la caracterización e identificación de la población habitante de calle en el Municipio.</t>
  </si>
  <si>
    <t>Realizar jornadas intersectoriales para identificación y recolección de información sobre habitantes de calle.</t>
  </si>
  <si>
    <t>2.3.2.02.02.009.01</t>
  </si>
  <si>
    <t>Acciones de atención Integral de Protección Social de la población habitante de calle en el Municipio.</t>
  </si>
  <si>
    <t>Porcentaje</t>
  </si>
  <si>
    <t>Mantenimiento</t>
  </si>
  <si>
    <t>Adoptar la Política Pública Social para habitantes de la calle del municipio de Caldas.</t>
  </si>
  <si>
    <t>18</t>
  </si>
  <si>
    <t xml:space="preserve">Población con discapacidad y adulto mayor </t>
  </si>
  <si>
    <t>181</t>
  </si>
  <si>
    <t>Gestión diferencial de poblaciones vulnerables</t>
  </si>
  <si>
    <t>Fortalecimiento a la atención integral del adulto mayor del municipio de Caldas</t>
  </si>
  <si>
    <t>Acciones de atención integral de adultos mayores inscritos en los diferentes programas de la Administración Municipal.</t>
  </si>
  <si>
    <t>Atención integral a  las personas Adultas Mayores en situación de vulnerabilidad y abandono a través del Programa Centro Vida Gerontológico</t>
  </si>
  <si>
    <t>2.3.2.02.02.006.05</t>
  </si>
  <si>
    <t>2.3.2.02.02.009.05</t>
  </si>
  <si>
    <t>2.3.2.02.02.006.01</t>
  </si>
  <si>
    <t>Cobertura en servicio exequial a los Adultos Mayores que lo requieran, que se encuentren en situación de vulnerabilidad, abandono o situación de calle.</t>
  </si>
  <si>
    <t>2.3.2.02.02.009.09</t>
  </si>
  <si>
    <t>2.3.2.02.02.009.02</t>
  </si>
  <si>
    <t>Seguimiento trimestral a las acciones de implementación de la política pública de adulto mayor.</t>
  </si>
  <si>
    <t>2.3.2.02.02.009.08</t>
  </si>
  <si>
    <t>2.3.2.02.02.009.19</t>
  </si>
  <si>
    <t>Fortalecimiento a la atención de las personas con discapacidad en el Municipio de Caldas</t>
  </si>
  <si>
    <t>Acciones de atención integral de personas en situación de discapacidad inscritos en los diferentes programas de la Administración Municipal.</t>
  </si>
  <si>
    <t>2.3.2.02.02.009.04</t>
  </si>
  <si>
    <t>Garantizar aporte nutricional a los usuarios del programa de discapacidad del municipio de caldas.</t>
  </si>
  <si>
    <t>2.3.2.02.01.002.04</t>
  </si>
  <si>
    <t>Atender personas con discapacidad que solicitan asesoría psicológica</t>
  </si>
  <si>
    <t>Garantizar el apoyo administrativo y logístico del programa de discapacidad</t>
  </si>
  <si>
    <t>2.3.2.02.02.006.04</t>
  </si>
  <si>
    <t>Caracterización e identificación de la población en situación de discapacidad como estrategia de atención de atención integral.</t>
  </si>
  <si>
    <t xml:space="preserve">No acumulado </t>
  </si>
  <si>
    <t>110</t>
  </si>
  <si>
    <t>Salud y bienestar.</t>
  </si>
  <si>
    <t>1101</t>
  </si>
  <si>
    <t xml:space="preserve">Salud Ambiental </t>
  </si>
  <si>
    <t>Realizar visitas de IVC al año a cada establecimiento abierto al público.</t>
  </si>
  <si>
    <t xml:space="preserve">Realizar actividades de Inspección Vigilancia y Control IVC  de salud ambiental de acuerdo al  riesgo en Salud Pública. </t>
  </si>
  <si>
    <t>2.3.2.02.02.009.2.02</t>
  </si>
  <si>
    <t>1102</t>
  </si>
  <si>
    <t>Vida saludable y condiciones no transmisibles</t>
  </si>
  <si>
    <t>Desarrollar estrategias de hábitos de vida saludable a poblaciones vulnerables relacionadas con salud oral y prevención de enfermedades crónicas modalidad virtual y presencial.</t>
  </si>
  <si>
    <t>2.3.2.02.02.009.2.04</t>
  </si>
  <si>
    <t>1103</t>
  </si>
  <si>
    <t xml:space="preserve">Seguridad Alimentaria y Nutricional </t>
  </si>
  <si>
    <t>Desarrollar estrategias para promover la lactancia materna y hábitos de alimentación saludable.</t>
  </si>
  <si>
    <t>2.3.2.02.02.009.2.06</t>
  </si>
  <si>
    <t>1104</t>
  </si>
  <si>
    <t>Derechos sexuales y reproductivos</t>
  </si>
  <si>
    <t>Desarrollar estrategias sobre maternidad segura.</t>
  </si>
  <si>
    <t xml:space="preserve">Realizar actividades sobre maternidad segura en el marco del  proyecto de Salud Más Cerca. </t>
  </si>
  <si>
    <t>1105</t>
  </si>
  <si>
    <t xml:space="preserve">Emergencias y Desastres </t>
  </si>
  <si>
    <t>Realizar los planes de eventos de mitigación del riesgo en salud pública que se requieran (Sika, Dengue, Chincunguña, Covid-19).</t>
  </si>
  <si>
    <t xml:space="preserve">Actualizar y socializar  los planes  de  eventos de  mitigación del riesgo  en salud pública ( Sika, Dengue, Chicunguña y Covid19), en el COVE Municipal. </t>
  </si>
  <si>
    <t>1106</t>
  </si>
  <si>
    <t xml:space="preserve">Fortalecer la participación social y comunitaria (COVE, COVECOM, redes de vigilancia Epidemiologicas , etc), analizando los factores de riesgo que producen las enfermedades prevalentes en la infancia (IRA, EDA, Desnutrición) para construri planes de acción y ejecución. </t>
  </si>
  <si>
    <t xml:space="preserve">PORCENTAJE </t>
  </si>
  <si>
    <t>Vida Saludable y Enfermedades transmisibles</t>
  </si>
  <si>
    <t>Realizar campaña   de   IEC promocionando la vacunación en   la   población objeto del programa.</t>
  </si>
  <si>
    <t xml:space="preserve">Realizar Monitoreo  rápido de cuberturas de vacunación </t>
  </si>
  <si>
    <t>1107</t>
  </si>
  <si>
    <t>Realizar promocionar la importancia de los esquemas de vacunación, enfermedades que se previenen a través de las vacunas PAI y Covid 19.</t>
  </si>
  <si>
    <t>2.3.2.02.02.009.2.08</t>
  </si>
  <si>
    <t>Realizar jornadas de vacunación según directriz de la Secretaría Seccional de Salud y Protección Social de Antioquia (SSSYPSA), el Ministerio de Salud y Protección Social y la Secretaría de Salud Municipal.</t>
  </si>
  <si>
    <t>Realizar asesorías y asistencias técnicas a las IPS del municipio en búsqueda activa institucional.</t>
  </si>
  <si>
    <t xml:space="preserve">Realizar asesorías y asistencias técnica en BAI a las IPS del Municipio de Caldas. </t>
  </si>
  <si>
    <t>1109</t>
  </si>
  <si>
    <t xml:space="preserve">Fortalecimiento de la Autoridad Sanitaria </t>
  </si>
  <si>
    <t>Implementación Estrategia de atencion y mejor acceso a los servicios sociales y de salud "Salud mas Cerca" Caldas</t>
  </si>
  <si>
    <t>Realizar asesorías y/o asistencias técnicas anuales, por cada uno de los proyectos programados, a cada institución prestadora de servicios de salud.</t>
  </si>
  <si>
    <t xml:space="preserve">Realizar asesorías y asistencias técnicas a las IPS del Municipio de Caldas. </t>
  </si>
  <si>
    <t>Realizar campaña de entornos saludables asociados a la prevención de IRA.</t>
  </si>
  <si>
    <t xml:space="preserve">Realizar acciones educativas para prevención de las enfernedades prevalentes de la infancia IRA, EDA, Desnutrición,  el marco de la estrategia Salud Más Cerca. </t>
  </si>
  <si>
    <t>1108</t>
  </si>
  <si>
    <t>Salud Mental</t>
  </si>
  <si>
    <t>Realizar seguimiento e intervención a todos los casos de intento de suicidio ocurridos en el municipio.</t>
  </si>
  <si>
    <t>2.3.2.02.02.009.2.05</t>
  </si>
  <si>
    <t xml:space="preserve">Fortalecer la estrategia de salud mental (Salud para el Alma),  en el Municipio Caldas. </t>
  </si>
  <si>
    <t>Fortalecimiento al funcionamiento de la secretaría de salud del municipio de Caldas</t>
  </si>
  <si>
    <t>Desarrollar estrategias para fortalecer la gestión administrativa y financiera de la Secretaría de Salud.</t>
  </si>
  <si>
    <t>Realizar auditorias  al  proceso de  mejoramiento de la calidad de los servicios en salud - PAMEC.</t>
  </si>
  <si>
    <t xml:space="preserve">Realizar auditorías a las EPS Subsidiadas y Contributivas que operan en el municipio de Caldas. </t>
  </si>
  <si>
    <t xml:space="preserve">Realizar seguimientos a la prestación de servicios de salud a la población pobre no cubierta con subsidios a la demanda. </t>
  </si>
  <si>
    <t>2.3.2.02.02.009.07</t>
  </si>
  <si>
    <t xml:space="preserve">Fortalecer la Gestión administrativa y operativa de la Salud Pública del Municipio de Caldas, Antioquia. </t>
  </si>
  <si>
    <t>Administración de los servicios de aseguramiento en salud en el Municipio de Caldas</t>
  </si>
  <si>
    <t>Acciones para Garantizar el aseguramiento en salud de la población objetivo.</t>
  </si>
  <si>
    <t>Afiliar al régimen subsidiado en salud a la población que la solicite y que cumpla con los requisitos establecidos por la norma.</t>
  </si>
  <si>
    <t>Garantizar  los servicios de salud a la población pobre no cubierta con subsidios a la demanda que requiera la atención en salud.</t>
  </si>
  <si>
    <t>Desarrollar la estrategia de salud Más Cerca.</t>
  </si>
  <si>
    <t>24</t>
  </si>
  <si>
    <t>Seguridad alimentaria</t>
  </si>
  <si>
    <t>241</t>
  </si>
  <si>
    <t>Gobernanza de la seguridad alimentaria y Nutricional</t>
  </si>
  <si>
    <t>Fortalecimiento de la Seguridad Alimentaria y Nutricional en el Municipio de Caldas</t>
  </si>
  <si>
    <t>2.3.2.02.02.009.06</t>
  </si>
  <si>
    <t>Actualizar, formular e implementar la Política pública de seguridad alimentaria y nutricional.</t>
  </si>
  <si>
    <t>Realizar la mesa de seguridad alimentaria</t>
  </si>
  <si>
    <t>Personas atendidas con los restaurantes comunitarios.</t>
  </si>
  <si>
    <t>Entregar paquetes alimentarios a beneficiarios de restaurantes comunitarios</t>
  </si>
  <si>
    <t>2.3.2.02.02.009.11</t>
  </si>
  <si>
    <t>Acciones del programa de tamizaje nutricional implementado.</t>
  </si>
  <si>
    <t>Realizar jornada de tamizaje nutricional para los diferentes grupos de edad</t>
  </si>
  <si>
    <t>Realizar el almacenamiento, distribución y logística de los alimentos del programa de fortalecimiento de la seguridad alimentaria y nutricional del municipio de Caldas</t>
  </si>
  <si>
    <t xml:space="preserve">Generar atención a los usuarios en los diferentes servicios que ofrece la Secretaría de Salud. </t>
  </si>
  <si>
    <t>Atender la población que solicita el servicio del SISBEN</t>
  </si>
  <si>
    <t>Realizar visitas solicitadas  para la aplicación de la encuesta del  SISBEN</t>
  </si>
  <si>
    <t>Implementación de la Política Pública para personas habitantes, en condición de calle y en vulnerabilidad del Municipio de Caldas</t>
  </si>
  <si>
    <t>Atención integral a Adultos  Mayores en estado de vulnerabilidad y abandono del Municipio de Caldas, a través de institucionalización.</t>
  </si>
  <si>
    <t>RP
SGP</t>
  </si>
  <si>
    <t>2.3.2.02.02.009.10</t>
  </si>
  <si>
    <t>2.3.2.02.01.002.02
2.3.2.02.01.002.04</t>
  </si>
  <si>
    <t xml:space="preserve">Caracterizacion de personas con discapacidad del Municipio de Caldas </t>
  </si>
  <si>
    <t xml:space="preserve">Realizar actividades de vida saludable para poblaciones vulnerables relacionadas  prevención de enfermedades crónicas en el marco de la estrategia de Salud Más Cerca </t>
  </si>
  <si>
    <t>Realizar actividades para promover hábitos de alimentación saludable en la comunidad del municipio de Caldas, Antioquia</t>
  </si>
  <si>
    <t>Realizar talleres educativos  sobre el riesgo y manejo de  emergencias y desastres. (Gestión de riesgos
Cómo actuar frente a una emergencia o desastre)</t>
  </si>
  <si>
    <t>No Acumulado</t>
  </si>
  <si>
    <t xml:space="preserve">Atender integralmente a las personas habitantes o en condición de calle.  </t>
  </si>
  <si>
    <t xml:space="preserve">Conformar redes  protectoras de salud mental con enfasis en atencion a la poblacion en condicion de calle y vulnerable </t>
  </si>
  <si>
    <t>2.3.2.02.02.008.01</t>
  </si>
  <si>
    <t>Desarrollar  la estrategia para  la atencion y mejor acceso a los servicios sociales y de salud</t>
  </si>
  <si>
    <t>Destinación Especifica
RP</t>
  </si>
  <si>
    <t>Numero</t>
  </si>
  <si>
    <t>Ejecutar el plan de accion de la política publica de Seguridad Alimentaria</t>
  </si>
  <si>
    <t>INDEC</t>
  </si>
  <si>
    <t>CANTIDAD 2023</t>
  </si>
  <si>
    <t>1111</t>
  </si>
  <si>
    <t xml:space="preserve">Fomento deportivo </t>
  </si>
  <si>
    <t>Fortalecimiento y fomento deportivo a través del programa “Iniciación y rotación deportiva” en el municipio de Caldas</t>
  </si>
  <si>
    <t>Acciones de apoyo para los embajadores deportistas y para deportistas que representan a Caldas en diferentes disciplinas deportivas apoyados.</t>
  </si>
  <si>
    <t xml:space="preserve">Apoyar a Embajadores Deportistas y Para- deportistas </t>
  </si>
  <si>
    <t>Acciones para el fomento deportivo mediante torneos deportivos municipales, Departamentales y/o Nacionales realizados.</t>
  </si>
  <si>
    <t>Beneficiar a deportistas en la participación en torneos municipales, Metropolitanos, Departamentales y/o Nacionales</t>
  </si>
  <si>
    <t>Acciones de formación, iniciación y rotación deportiva Implementados en la zona urbana y rural.</t>
  </si>
  <si>
    <t>Inscribir personas en los programas ofertados en el INDEC a partir de 5 años de edad</t>
  </si>
  <si>
    <t>Atender a la población deportista con los servicios de fisioterapia</t>
  </si>
  <si>
    <t>1112</t>
  </si>
  <si>
    <t>Fortalecimiento Institucional Deportivo</t>
  </si>
  <si>
    <t>Fortalecimiento operativo y tecnológico del sector deportivo en el municipio de Caldas</t>
  </si>
  <si>
    <t>Acciones de formación, capacitación y   formación dirigidas a monitores, técnicos, dirigentes y líderes deportivos realizadas.</t>
  </si>
  <si>
    <t>Realizar capacitaciones y formaciones por parte del INDEC</t>
  </si>
  <si>
    <t>Fortalecimiento operativo y tecnológico en el sector deportivo.</t>
  </si>
  <si>
    <t>Garantizar el funcionamiento de los Trámites en línea</t>
  </si>
  <si>
    <t>1113</t>
  </si>
  <si>
    <t xml:space="preserve">Actividad física y entornos saludables </t>
  </si>
  <si>
    <t>Fortalecimiento de la actividad física y entornos saludables a través del programa “Caldas Activo” en el municipio de Caldas</t>
  </si>
  <si>
    <t>Acciones para la ejecución del programa Por su salud muévase pues.</t>
  </si>
  <si>
    <t xml:space="preserve">Atender a la población en general con los servicios de fisioterapia </t>
  </si>
  <si>
    <t>Acciones de Dotación e implementación para entornos saludables realizadas.</t>
  </si>
  <si>
    <t>Intervenir los escenarios deportivos</t>
  </si>
  <si>
    <t>Eventos de   actividad   física   y recreativa realizados.</t>
  </si>
  <si>
    <t>Beneficiar personas a través del programa de recreación</t>
  </si>
  <si>
    <t>Beneficiar personas a través del programa de actividad física</t>
  </si>
  <si>
    <t>Acciones para el fortalecimiento y mejoramiento del centro de acondicionamiento físico.</t>
  </si>
  <si>
    <t>Realizar el mantenimiento de equipos del centro de acondicionamiento físico</t>
  </si>
  <si>
    <t>Eventos deportivos comunitarios realizados.</t>
  </si>
  <si>
    <t>Beneficiar deportistas con la participación en Festivales y/o encuentros deportivos  municipales comunitarios</t>
  </si>
  <si>
    <t>Acciones para la realización de los Juegos Deportivos Escolares e Intercolegiados.</t>
  </si>
  <si>
    <t>Beneficiar a deportistas con la participación en juegos escolares</t>
  </si>
  <si>
    <t>Beneficiar a deportistas con la participación en juegos  Intercolegiados</t>
  </si>
  <si>
    <t>Acciones para el apoyo a Docentes que participan en los juegos del magisterio.</t>
  </si>
  <si>
    <t>Beneficiar a docentes con la participación en los juegos del magisterio</t>
  </si>
  <si>
    <t>Actualización, estructuración   e implementación del plan decenal de Deporte</t>
  </si>
  <si>
    <t>Elaborar el plan decenal del deporte</t>
  </si>
  <si>
    <t xml:space="preserve"> Comunicaciones y TI </t>
  </si>
  <si>
    <t>PROGRAMACIÓN 
TRIMESTRE I</t>
  </si>
  <si>
    <t>PROGRAMACIÓN 
TRIMESTRE II</t>
  </si>
  <si>
    <t>PROGRAMACIÓN 
TRIMESTRE III</t>
  </si>
  <si>
    <t>PROGRAMACIÓN 
TRIMESTRE IV</t>
  </si>
  <si>
    <t>% AVANCE ANUAL ACTIVIDAD MÁX 100%</t>
  </si>
  <si>
    <t>43</t>
  </si>
  <si>
    <t xml:space="preserve">Transparencia, rendición de cuentas y legalidad </t>
  </si>
  <si>
    <t>434</t>
  </si>
  <si>
    <t>Gobierno digital y sistemas de información ciudadana</t>
  </si>
  <si>
    <t>Implementación de la Política de Gobierno Digital en el municipio de Caldas</t>
  </si>
  <si>
    <t>Actualizar e implementar el plan estratégico de tecnologías de la información PETI.</t>
  </si>
  <si>
    <t>Oficina de Comunicaciones y Tecnologías de la Información</t>
  </si>
  <si>
    <t>Desarrollar e integrar el sistema de desarrollo, soporte, actualización y mantenimiento de las aplicaciones del Sistema de Información de Caldas - SIC- del Municipio de Caldas - Antioquia</t>
  </si>
  <si>
    <t>Adquirir elementos y partes para el mantenimiento de los equipos de cómputo y demás herramientas tecnológicas de la alcaldía municipal de Caldas - Antioquia</t>
  </si>
  <si>
    <t>Acciones para Cofinanciar la modernización tecnológica de la administración municipal y las entidades descentralizadas.</t>
  </si>
  <si>
    <t>Implementar la renovación del servicio de hosting VPS para las plataformas Web de la Administración Municipal de Caldas, Antioquia</t>
  </si>
  <si>
    <t xml:space="preserve">Renovar las licencias de la suite de adobe vip creative cloud para la administración municipal de Caldas Antioquia </t>
  </si>
  <si>
    <t>Renovar las licencias de Office 365 para la alcaldía municipal de Caldas - Antioquia</t>
  </si>
  <si>
    <t>Acciones para aumentar y mejorar las herramientas TIC para la interacción con el ciudadano.</t>
  </si>
  <si>
    <t>Renovar y configurar las licencias antivirus con destino a proteger los equipos de cómputo de la administración municipal de Caldas (Antioquia)</t>
  </si>
  <si>
    <t>Renovar, configurar y dar soporte de licencias Fortigate 100 F</t>
  </si>
  <si>
    <t>Actualizar e implementar el plan estratégico de comunicaciones PEC.</t>
  </si>
  <si>
    <t>Divulgar las estrategias de comunicación pública y rendición de cuentas</t>
  </si>
  <si>
    <t>Difundir y adecuar la estación de radio y propagación de la nueva emisora del municipio de Caldas Antioquia, conforme la normatividad MINTIC</t>
  </si>
  <si>
    <t xml:space="preserve">Implementar el Plan Estratégico de Tecnologías de la Información </t>
  </si>
  <si>
    <t xml:space="preserve">Realizar soporte y mantenimiento a los sistema de información para el cumplimiento del PETI  </t>
  </si>
  <si>
    <t>Secretaria de Planeación</t>
  </si>
  <si>
    <t xml:space="preserve">Secretaría de Planeación </t>
  </si>
  <si>
    <t>Número</t>
  </si>
  <si>
    <t>313</t>
  </si>
  <si>
    <t>Desarrollo urbano y planeación estratégica del hábitat</t>
  </si>
  <si>
    <t>Revisión del Plan Básico de Ordenamiento Territorial del Municipio de Caldas</t>
  </si>
  <si>
    <t>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t>
  </si>
  <si>
    <t>Realizar la revisión y ajuste a largo plazo del PBOT</t>
  </si>
  <si>
    <t>Formular, estructurar y proyectar estudios técnicos, planes estratégicos y sectoriales para el ordenamiento especifico del territorio y la gestión territorial del suelo en zonas de alto riesgo, zonas de protección, áreas protegidas del SINAP de carácter público regionales y cuencas hidrográficas.</t>
  </si>
  <si>
    <t xml:space="preserve">Realizar visitas de seguimiento a sitios de disposición final de materiales de construcción </t>
  </si>
  <si>
    <t>2.3.2.02.02.007.01</t>
  </si>
  <si>
    <t>Acciones de apoyo técnico, logístico y operativo para el Consejo Territorial de Planeación CTP</t>
  </si>
  <si>
    <t>Realizar reuniones de acompañamiento al Consejo Territorial de Planeación CTP</t>
  </si>
  <si>
    <t xml:space="preserve">Acciones para generar el desarrollo del suelo de expansión urbana mediante la utilización de los instrumentos de gestión inmobiliaria y del suelo que establece la Ley 388 de 1997 y PBOT </t>
  </si>
  <si>
    <t>Realizar la revisión de licencias urbanísticas de acuerdo a la normatividad vigente</t>
  </si>
  <si>
    <t>2.3.2.02.02.008.04</t>
  </si>
  <si>
    <t>314</t>
  </si>
  <si>
    <t xml:space="preserve">Gestión del territorio para el desarrollo sostenible </t>
  </si>
  <si>
    <t>Elaboración de insumos cartográficos y actualización catastral con enfoque multipropósito en el municipio de Caldas</t>
  </si>
  <si>
    <t xml:space="preserve">Acciones para la Actualización, aplicación y Mantenimiento de la base cartográfica y sistema de información geográfica del Municipio de Caldas Antioquia </t>
  </si>
  <si>
    <t>Realizar la actualización de la ortofoto del Municipio con fines de catastro multipropósito</t>
  </si>
  <si>
    <t>Acciones para Actualizar y modernizar el hardware y software de la Unidad de catastro de la secretaría de planeación del Municipio de Caldas.</t>
  </si>
  <si>
    <t>Realizar la actualización de software ARGICS</t>
  </si>
  <si>
    <t>2.3.2.01.01.005.02.03.01.01.01</t>
  </si>
  <si>
    <t>2.3.2.01.01.005.02.03.01.01.02</t>
  </si>
  <si>
    <t>Acciones para implementar la política de catastro Multipropósito a la que refieren los artículos 79 a 82 de la Ley 1955 de 2019 - Plan Nacional de Desarrollo, y los Decretos 1983 de 2019 y 148 de 2020.</t>
  </si>
  <si>
    <t>Realizar la transferencia de datos entre la superintendencia de notariado y registro, gerencia de catastro y el Municipio de Caldas</t>
  </si>
  <si>
    <t>Acciones para mantener actualizada la base de datos de la estratificación urbana y rural.</t>
  </si>
  <si>
    <t>Realizar sesiones ordinarias del Comité Permanente de Estratificación</t>
  </si>
  <si>
    <t>2.3.2.02.02.008.08</t>
  </si>
  <si>
    <t>2.3.2.02.02.006.02</t>
  </si>
  <si>
    <t>2.3.2.02.02.008.07</t>
  </si>
  <si>
    <t>2.3.2.02.02.008.06</t>
  </si>
  <si>
    <t>Realizar la revisión de unidades especiales de estratificación</t>
  </si>
  <si>
    <t>Formulación Mitigación y adaptación al cambio climático Caldas</t>
  </si>
  <si>
    <t>Acciones institucionales para la reducción de emisiones de GEI a partir del uso de otras fuentes energéticas, menos intensivas en el uso de combustibles fósiles o combustibles con menores emisiones en el sector industrial y el sector automotor mediante alianzas estratégicas con entidades del orden nacional y/o recursos de Cooperación Internacional.</t>
  </si>
  <si>
    <t>322</t>
  </si>
  <si>
    <t xml:space="preserve">Conservación de Áreas protegidas y ecosistemas estratégicos </t>
  </si>
  <si>
    <t>Conservación protección y restauración de Áreas protegidas y ecosistemas estratégicos en el Municipio de Caldas</t>
  </si>
  <si>
    <t>2.3.2.01.03.001.01</t>
  </si>
  <si>
    <t>Gestionar procesos de reforestación y atención ambiental integral que permita el sostenimiento de áreas de producción de agua, recuperación de zonas degradadas y en estado de deterioro por la acción del hombre o la naturaleza</t>
  </si>
  <si>
    <t>Realizar la siembra de especies arbóreas y arbustivas</t>
  </si>
  <si>
    <t>Fortalecimiento de la productividad, competitividad y sostenibilidad de los sistemas productivos agropecuarios locales, del municipio de Caldas</t>
  </si>
  <si>
    <t>Acciones de importancia ambiental en espacios públicos y equipamientos públicos intervenidos</t>
  </si>
  <si>
    <t>323</t>
  </si>
  <si>
    <t xml:space="preserve">Conservación, ahorro y cuidado del recurso hídrico </t>
  </si>
  <si>
    <t>Conservación , ahorro y cuidado del recurso hídrico en el Municipio de Caldas</t>
  </si>
  <si>
    <t>Estructurar, formular y ejecutar proyectos de Mantenimiento, limpieza, cuidado y sostenibilidad de las fuentes hídricas en zona urbana.</t>
  </si>
  <si>
    <t>Intervenir fuentes hídricas con jornadas de mantenimiento y limpieza</t>
  </si>
  <si>
    <t>324</t>
  </si>
  <si>
    <t>Educación ambiental, gobernanza de los recursos naturales</t>
  </si>
  <si>
    <t>Fortalecimiento de la educación ambiental y gobernanza de los recursos naturales en el Municipio de Caldas</t>
  </si>
  <si>
    <t>Implementar acciones de educación ambiental en las instituciones del Municipio bajo el marco del Plan de educación Municipal,  y las políticas publicas vigentes en el territorio.</t>
  </si>
  <si>
    <t>Realizar jornadas de educación ambiental con instituciones educativas del Municipio</t>
  </si>
  <si>
    <t xml:space="preserve">Acciones para fortalecer la articulación institucional con las mesas ambientales y los colectivos ambientales en el Municipio de Caldas mediante actividades de orden ambiental </t>
  </si>
  <si>
    <t>Realizar reuniones con los grupos ambientales</t>
  </si>
  <si>
    <t>Desarrollar campañas educativas para el cambio y la variabilidad climática que promuevan proyectos de ciencia, tecnología e innovación referentes a la acción del cambio climático</t>
  </si>
  <si>
    <t>Realizar Campañas educativas y de concientización sobre el cambio climático</t>
  </si>
  <si>
    <t>Realizar actividades de educación ambiental mejoramiento de entornos y sensibilización respecto la separación en la fuente y manejo adecuado de residuos sólidos.</t>
  </si>
  <si>
    <t>Intervenir puntos críticos y sensibilización a la comunidad</t>
  </si>
  <si>
    <t>343</t>
  </si>
  <si>
    <t xml:space="preserve">Gestión integral de residuos solidos </t>
  </si>
  <si>
    <t>Fortalecimiento de la Gestión Integral de Residuos Sólidos del Municipio de Caldas</t>
  </si>
  <si>
    <t>Actualización e implementación del  PGIRS Municipal</t>
  </si>
  <si>
    <t>Realizar la actualización del PGIRS Municipal</t>
  </si>
  <si>
    <t>Acciones tendientes a la consolidación, promoción y difusión de la Estrategia Nacional de Economía Circular en el Municipio de Caldas</t>
  </si>
  <si>
    <t>Realizar intervenciones en barrios en marco de la estrategia economía circular</t>
  </si>
  <si>
    <t>2.3.2.02.02.006.03</t>
  </si>
  <si>
    <t>Modernización y transformación institucional y gestión de conocimiento en el Municipio de Caldas</t>
  </si>
  <si>
    <t>Acciones de alineamiento entre el Plan de Desarrollo Municipal y el sistema de calidad ISO, bajo un enfoque de gestión por procesos, que involucre la transformación digital como un eje fundamental de eficiencia y productividad.</t>
  </si>
  <si>
    <t>Revisar y fortalecer el modelo de gestión por procesos acorde a las necesidades de la entidad, seguimiento de procesos y observaciones de auditorias</t>
  </si>
  <si>
    <t>2.3.2.02.02.008.05</t>
  </si>
  <si>
    <t>431</t>
  </si>
  <si>
    <t xml:space="preserve">Programa de Gestión, Seguimiento y Monitoreo a la gestión pública </t>
  </si>
  <si>
    <t>2.3.2.02.02.008.03</t>
  </si>
  <si>
    <t>Aciones para la formulación, seguimiento y evaluación del plan de desarrollo municipal, planes estratégicos y planes de acción.</t>
  </si>
  <si>
    <t>Elaborar bases de datos de indicadores Municipales, Departamentales y Nacionales para el Municipio de Caldas</t>
  </si>
  <si>
    <t>Realizar el seguimiento y reporte de información de los proyectos de inversión municipal en las diferentes plataformas del orden Municipal, Departamental y Nacional</t>
  </si>
  <si>
    <t>Realizar seguimiento de las políticas públicas y planes institucionales Municipales</t>
  </si>
  <si>
    <t>Acciones para mejorar el índice de desempeño institucional de la administración municipal  durante el cuatrienio</t>
  </si>
  <si>
    <t>PLAN DE DESARROLLO:</t>
  </si>
  <si>
    <t>Vigencia:</t>
  </si>
  <si>
    <t>Secretaría de Hacienda</t>
  </si>
  <si>
    <t>LÍNEA ESTRATÉGICA</t>
  </si>
  <si>
    <t>COMPONENTE</t>
  </si>
  <si>
    <t>PROGRAMA</t>
  </si>
  <si>
    <t>UNIDAD MEDIDA PRODUCTO</t>
  </si>
  <si>
    <t>META CUATRIENIO</t>
  </si>
  <si>
    <t>FORMA CÁLCULO CUATRIENIO</t>
  </si>
  <si>
    <t>DEPENDENECIA RESPONSABLE</t>
  </si>
  <si>
    <t>ACTIVIDAD</t>
  </si>
  <si>
    <t>UNIDAD MEDIDA ACTIVIDAD</t>
  </si>
  <si>
    <t>FORMA CÁLCULO ACTIVIDAD</t>
  </si>
  <si>
    <t>PROGRAMACIÓN TRIMESTRE I</t>
  </si>
  <si>
    <t>PROGRAMACIÓN TRIMESTRE II</t>
  </si>
  <si>
    <t>PROGRAMACIÓN TRIMESTRE III</t>
  </si>
  <si>
    <t>PROGRAMACIÓN TRIMESTRE IV</t>
  </si>
  <si>
    <t>TOTAL PROGRAMADO AÑO</t>
  </si>
  <si>
    <t>Transparencia, rendición de cuentas y legalidad.</t>
  </si>
  <si>
    <t>Eficiencia y eficacia en la gestión presupuestal Municipal.</t>
  </si>
  <si>
    <t>17 - Alianzas para Lograr los Objetivos</t>
  </si>
  <si>
    <t>-</t>
  </si>
  <si>
    <t>Fortalecimiento de las finanzas públicas de la administración municipal de Caldas</t>
  </si>
  <si>
    <t>Acciones para el cumplimiento del indicador de la ley 617 de 2000.</t>
  </si>
  <si>
    <t>Acciones para el Cumplimiento de los indicadores del índice de sostenibilidad y solvencia.</t>
  </si>
  <si>
    <t>Acciones para el proceso de saneamiento contable.</t>
  </si>
  <si>
    <t>Acciones de promoción del gasto público orientado a resultados mediante acciones de planeación, eficiencia, eficacia y transparencia.</t>
  </si>
  <si>
    <t>Servicios Administrativos</t>
  </si>
  <si>
    <t>Modernización institucional y gestión de conocimiento en la Administración municipal de Caldas</t>
  </si>
  <si>
    <t>Acciones para desarrollar iniciativas de transformación y modernización institucional que fortalezcan las capacidades de gestión administrativa y atención ciudadana.</t>
  </si>
  <si>
    <t>Secretaría de Servicios Administrativos</t>
  </si>
  <si>
    <t>Actualizar transacciones de ingresos y salidas de facturación en el aplicativo Saimyr</t>
  </si>
  <si>
    <t xml:space="preserve">Realizar capacitaciones en el marco del Plan Institucional de Capacitaciones </t>
  </si>
  <si>
    <t xml:space="preserve">Realizar acompañamiento logístico a las actividades del Plan de Capacitación </t>
  </si>
  <si>
    <t>422</t>
  </si>
  <si>
    <t xml:space="preserve">Gestión de la seguridad, salud en el trabajo y bienestar laboral </t>
  </si>
  <si>
    <t>Mejoramiento de la seguridad, salud en el trabajo y bienestar laboral en el municipio de Caldas</t>
  </si>
  <si>
    <t>Personas atendidas en los programas de bienestar laboral.</t>
  </si>
  <si>
    <t xml:space="preserve">Realizar actividades en el marco del Plan de Bienestar </t>
  </si>
  <si>
    <t>Realizar acompañamiento logístico a las actividades del Plan de Bienestar</t>
  </si>
  <si>
    <t>Realizar informe epidemiológico de las condiciones de salud de los servidores públicos en el marco del Sistema de Seguridad y Salud en el Trabajo</t>
  </si>
  <si>
    <t>423</t>
  </si>
  <si>
    <t xml:space="preserve">Fortalecimiento y mejoramiento al proceso de gestión documental </t>
  </si>
  <si>
    <t>Elaboración y Actualización de los Instrumentos de Control Archivístico del Municipio de Caldas</t>
  </si>
  <si>
    <t>Acciones de Modernización física y tecnológica del archivo municipal.</t>
  </si>
  <si>
    <t>Acciones de mejoramiento al proceso de gestión documental, estableciendo criterios de permanencia y disposición final conforme a la normativa archivística vigente.</t>
  </si>
  <si>
    <t>Secretaría de Movilidad</t>
  </si>
  <si>
    <t>Movilidad Sostenible y con Bienestar.</t>
  </si>
  <si>
    <t>Movilidad segura, saludable y sostenible.</t>
  </si>
  <si>
    <t>3 - Salud y Bienestar</t>
  </si>
  <si>
    <t>Mejoramiento de la movilidad segura, sostenible y saludable en el municipio de Caldas</t>
  </si>
  <si>
    <t>11 - Ciudades y Comunidades Sostenibles</t>
  </si>
  <si>
    <t>Acciones de fortalecimiento técnico, tecnológico e institucional a la gestión Administrativa y de trámites de la secretaría de Tránsito.</t>
  </si>
  <si>
    <t>Campaña educativas y operativas dirigidas a usuarios vulnerables y expuestos: peatones, ciclistas y motociclistas.</t>
  </si>
  <si>
    <t>Controles integrales viales realizados.</t>
  </si>
  <si>
    <t>Acciones de modernización tecnológica y/o Mantenimiento de equipos y tecnología para mejorar la capacidad operativa de la secretaria de tránsito.</t>
  </si>
  <si>
    <t>Transporte Público y zonas de estacionamiento regulado.</t>
  </si>
  <si>
    <t>Optimización del transporte público para una movilidad sostenible y segura en el municipio de Caldas Caldas</t>
  </si>
  <si>
    <t>Acciones de implementación y control de Transporte Público.</t>
  </si>
  <si>
    <t>Acciones de fortalecimiento técnico, operativo, tecnológico e Institucional al  proceso de cobro persuasivo y coactivo de la secretaria de tránsito.</t>
  </si>
  <si>
    <t>Control Interno</t>
  </si>
  <si>
    <t xml:space="preserve">Período de seguimiento (Trimestre): </t>
  </si>
  <si>
    <t>Fortalecimiento en la verificación y evaluación permanente del Sistema de Control Interno del ente territorial</t>
  </si>
  <si>
    <t>Acciones que propendan al mejoramiento de la operatividad de la oficina de control interno, en los términos del artículo 8 de la Ley 1474 de 2011.</t>
  </si>
  <si>
    <t xml:space="preserve">Control Interno </t>
  </si>
  <si>
    <t>Realizar Auditorias de Gestión internas</t>
  </si>
  <si>
    <t>Realizar seguimientos de manera consolidada de los planes de mejoramiento suscritos</t>
  </si>
  <si>
    <t>Actualizar el proceso de evaluación y mejora del proceso de control interno</t>
  </si>
  <si>
    <t>EDUCACIÓN</t>
  </si>
  <si>
    <t>Cupos atendidos en el Programa de Alimentación Escolar (PAE).</t>
  </si>
  <si>
    <t>Secretaría de Educación</t>
  </si>
  <si>
    <t>Beneficiados con el programa de restaurantes escolares.</t>
  </si>
  <si>
    <t>Alianzas para el mejoramiento de la seguridad alimentaria y nutricional.</t>
  </si>
  <si>
    <t>Suscripción de convenio con ICBF para el suministro de AAVN Bienestarina para la población en riesgo de malnutrición</t>
  </si>
  <si>
    <t>Numero de personas beneficiadas con AAVN</t>
  </si>
  <si>
    <t xml:space="preserve">Fortalecimiento de la Educación Inicial en el marco de la atención integral a la Primera Infancia del Municipio de Caldas                                                                                   </t>
  </si>
  <si>
    <t>Acciones para la atención Niños y niñas entre los 0 y 5 años integralmente.</t>
  </si>
  <si>
    <t>2.3.2.02.02.009.12</t>
  </si>
  <si>
    <t xml:space="preserve">Atención integral a familias con niños entre  cero y  dos años </t>
  </si>
  <si>
    <t>123</t>
  </si>
  <si>
    <t>Capacitiación a madres comunitarias de la zona urbana y rural del muncipio</t>
  </si>
  <si>
    <t>Familias atendidas con la modalidad Buen Comienzo Antioquia</t>
  </si>
  <si>
    <t>Niños Atendidos con la modalidad familiar del ICBF-FAMI</t>
  </si>
  <si>
    <t>191</t>
  </si>
  <si>
    <t>Calidad y pertinencia educativa</t>
  </si>
  <si>
    <t>Implementación del Plan de Lectura, Escritura, Oralidad y Bibliotecas: “Caldas Nuestro Cuento"</t>
  </si>
  <si>
    <t>Acciones para la implementación del plan de lectura, escritura, oralidad y fortalecimiento a la extensión cultural de la biblioteca pública.</t>
  </si>
  <si>
    <t xml:space="preserve">Personas atendidas con la oferta de servicios de la biblioteca municipal </t>
  </si>
  <si>
    <t>Mejoramiento de la Calidad y Pertinencia en la Educación del Municipio de Caldas</t>
  </si>
  <si>
    <t>Estudiantes beneficiados con jornada complementaria.</t>
  </si>
  <si>
    <t>Ofertas de formación en jornadas complementarias</t>
  </si>
  <si>
    <t>Estrategia de acompañamiento al Tránsito armónico (trayectorias educativas),</t>
  </si>
  <si>
    <t>Garantizar el Transito Exitoso a  niños y niñas de educación inicial a educación regular en primera infancia</t>
  </si>
  <si>
    <t>Acciones de mejoramiento de la calidad educativa a través de semilleros, preuniversitarios y preparación de Pruebas SABER.</t>
  </si>
  <si>
    <t xml:space="preserve">Estudiantes de las instituciones con desempeño bajo capacitados en Presaber 11° a  </t>
  </si>
  <si>
    <t>Entrega de estímulos para estudiantes destacados en el grado 11.</t>
  </si>
  <si>
    <t xml:space="preserve"> Estudiantes reconocidos como mejores bachilleres del municipio</t>
  </si>
  <si>
    <t>192</t>
  </si>
  <si>
    <t xml:space="preserve">Educación para el trabajo y desarrollo humano </t>
  </si>
  <si>
    <t>Fortalecimiento de la Educación Terciaria y/o Superior en el Municipio de Caldas</t>
  </si>
  <si>
    <t>Estudiantes que egresan con doble titulación en alianza con el SENA.</t>
  </si>
  <si>
    <t>Estudiantes atendidos con Media Técnica en el Municipio</t>
  </si>
  <si>
    <t>Crear un fondo para facilitar el acceso a la educación técnica y tecnológica.</t>
  </si>
  <si>
    <t>Estudiantes Beneficiados en convenios de formación Técnica y Tecnológica</t>
  </si>
  <si>
    <t>193</t>
  </si>
  <si>
    <t>Educación rural e incluyente</t>
  </si>
  <si>
    <t>Implementación de una Educación Rural de Calidad y de Inclusión  en el Municipio de Caldas</t>
  </si>
  <si>
    <t>Instituciones Educativas oficiales beneficiadas con la alianza ERA.</t>
  </si>
  <si>
    <t>Estudiantes de la Ruralidad beneficiados con dotación en las sedes educativas rurales</t>
  </si>
  <si>
    <t>Estudiantes de la Ruralidad beneficiados con la modernización  de las salas de computo en las sedes educativas rurales</t>
  </si>
  <si>
    <t>Fortalecimiento y Mejoramiento del Acceso, Cobertura y Permanencia Escolar en el Municipio de Caldas</t>
  </si>
  <si>
    <t>Acciones de apoyo Matricula oficial en edad escolar y adultos.</t>
  </si>
  <si>
    <t>Atención de cupos en las instituciones educativas oficiales</t>
  </si>
  <si>
    <t>Estudiantes beneficiados con transporte escolar.</t>
  </si>
  <si>
    <t>Estudiantes rurales atendidos con transporte escolar</t>
  </si>
  <si>
    <t>Acciones para el mejoramiento y ampliación a la cobertura municipal en los servicios de bienestar y convivencia estudiantil.</t>
  </si>
  <si>
    <t>Seguimiento a los Fondos de servicios educativos</t>
  </si>
  <si>
    <t>Sedes educativas con disponibilidad de servicios públicos e internet</t>
  </si>
  <si>
    <t>Acciones para favorecer las diferentes modalidades educativas para la población adulta (sabatino y/o nocturno y/o digital).</t>
  </si>
  <si>
    <t>Incremento de cupos en en las Instituciones educativas del Municipio con ofertas para Extraedad</t>
  </si>
  <si>
    <t>195</t>
  </si>
  <si>
    <t>Fortaleciendo la docencia</t>
  </si>
  <si>
    <t>Fortalecimiento Curricular y de la Docencia en el Municipio de Caldas</t>
  </si>
  <si>
    <t>Acciones de apoyo pedagógico al trabajo curricular de las instituciones y centros educativos.</t>
  </si>
  <si>
    <t xml:space="preserve">Realización de Foro Educativo Municiapal </t>
  </si>
  <si>
    <t>Acciones de apoyo a docentes y directivos docentes en procesos de desarrollo y salud mental, y acciones de estímulo y reconocimiento a la labor docente.</t>
  </si>
  <si>
    <t>196</t>
  </si>
  <si>
    <t xml:space="preserve">Fomentado  a la educación superior </t>
  </si>
  <si>
    <t>Acciones para beneficio de estudiantes con becas en programas de educación superior.</t>
  </si>
  <si>
    <t>Estudiantes beneficados con becas para educación superior</t>
  </si>
  <si>
    <t>197</t>
  </si>
  <si>
    <t xml:space="preserve">Permanencia Escolar </t>
  </si>
  <si>
    <t>Acciones de apoyo con kits escolares a estudiantes de primaria, media y básica.</t>
  </si>
  <si>
    <t>Estudiantes beneficiados con kits escolares</t>
  </si>
  <si>
    <t>Acciones para fortalecer, ampliar y apoyar la permanencia educativa mediante la intervención de la Unidad de Atención Integral y pedagógica (U.A.I.P)</t>
  </si>
  <si>
    <t xml:space="preserve">Secretaria de la Mujer y la Familia </t>
  </si>
  <si>
    <t>PROGRAMACION
TRIMESTRE I</t>
  </si>
  <si>
    <t>PROGRAMACION
TRIMESTRE II</t>
  </si>
  <si>
    <t>PROGRAMACION TRIMESTRE III</t>
  </si>
  <si>
    <t>PROGRAMACION
TRIMESTRE IV</t>
  </si>
  <si>
    <t xml:space="preserve">VALOR TOTAL 
EJECUTADO </t>
  </si>
  <si>
    <t xml:space="preserve">Política orientada a las mujeres y las niñas. </t>
  </si>
  <si>
    <t>Mujeres con economía sostenible</t>
  </si>
  <si>
    <t>Fortalecimiento de la economía sostenible de las mujeres del Municipio de Caldas</t>
  </si>
  <si>
    <t>Acciones de generación de ingresos para las mujeres, a través del acceso a instrumentos financieros y/o condiciones de empleabilidad y emprendimiento.</t>
  </si>
  <si>
    <t>Secretaría de la Mujer y la Familia</t>
  </si>
  <si>
    <t xml:space="preserve">Fortalecimiento y adecuacion de las unidades productivas de las mujeres rurales </t>
  </si>
  <si>
    <t>Fortalecimiento de la transversalización de equidad de género para la calidad de vida de las mujeres del municipio de Caldas</t>
  </si>
  <si>
    <t>Implementación de acciones para la formación de mujeres en la participación ciudadana, política, comunitaria y consolidación de paz.</t>
  </si>
  <si>
    <t>Mujeres impactadas en procesos de formacion, capacitacion y en las  actividades de la secretaria de la Mujer y la familia</t>
  </si>
  <si>
    <t xml:space="preserve">Fortalecimiento a organizaciones de mujeres </t>
  </si>
  <si>
    <t>Asesoria y acompañamiento juridico a las poblacion victima de violencia</t>
  </si>
  <si>
    <t>Caldas libre de violencia contra la mujer</t>
  </si>
  <si>
    <t>Prevención de las violencias contra las mujeres en el Municipio de Caldas</t>
  </si>
  <si>
    <t>Estrategias para la prevención de la violencia contra las mujeres</t>
  </si>
  <si>
    <t>Socializacion e implementacion de la ruta de atencion de las violencias contra las mujeres en el municipio de Caldas</t>
  </si>
  <si>
    <t>Encuentros  de formación, prevención y atención a las violencias basadas en genero de la zona Rural</t>
  </si>
  <si>
    <t>Atencion y acompañamiento  psicosocial a Poblacion victima de violencia</t>
  </si>
  <si>
    <t>Implementar rutas de atención de género acompañados del sector Justica, Salud, Educación y Protección para garantizar a las mujeres víctimas de violencia el restablecimiento de sus derechos, la reparación al daño causado y las garantías de no repetición</t>
  </si>
  <si>
    <t>Jovenes en  campañas de prevencion a la violencia de género</t>
  </si>
  <si>
    <t>Docentes capacitados en prevención y atención de violencia contra las mujeres</t>
  </si>
  <si>
    <t>Apoyo académico, logístico, tecnológico y operativo a la mesa municipal de erradicación de violencia contra las mujeres.</t>
  </si>
  <si>
    <t>Encuentros de la mesa de erredicacion de las violencias contra las mujeres  dirigida a los diferentes entes de justicia</t>
  </si>
  <si>
    <t xml:space="preserve">Transversalización de la equidad de género como transformación de la cultura </t>
  </si>
  <si>
    <t>Formular e implementar el Plan de Igualdad de Oportunidades en el marco de la Política Pública Municipal para la equidad de género, como un instrumento político, técnico y de focalización de inversión para disminuir las inequidades y brechas de género.</t>
  </si>
  <si>
    <t>Acciones para la implementación de la política pública municipal de equidad de género para las mujeres urbanas y rurales del Municipio de Caldas Antioquia.</t>
  </si>
  <si>
    <t>Reuniones de la Mesa de la mujeres y equidad de genero</t>
  </si>
  <si>
    <t>Encuentro de organizaciones Aburra Sur</t>
  </si>
  <si>
    <t>Política de Juventud</t>
  </si>
  <si>
    <t>Caldas Joven</t>
  </si>
  <si>
    <t>Fortalecimiento en la intervención integral, participativa e incluyente de la juventud del municipio Caldas</t>
  </si>
  <si>
    <t>Estructuración, formulación e implementación del Plan estratégico de desarrollo juvenil.</t>
  </si>
  <si>
    <t xml:space="preserve">Brindar apoyo en el fortaleciento y acompañamiento a los grupos juveniles del Municipio de Caldas </t>
  </si>
  <si>
    <t xml:space="preserve">Acompañamiento a la Revision  y socializacion de la politica publica y el plan estrategico de desarrollo juvenil </t>
  </si>
  <si>
    <t xml:space="preserve">Realizar alianzas institucionales internas y externas para que los jovenes participen en programas de  emprendimiento y empleo </t>
  </si>
  <si>
    <t>Acciones para la estructuración, conformación y acompañamiento integral del Consejo Municipal de Juventud – CMJ.</t>
  </si>
  <si>
    <t xml:space="preserve">Brindar acompañamiento a los encuentros del CMJ </t>
  </si>
  <si>
    <t>Política de Familia</t>
  </si>
  <si>
    <t>La familia, nuestro propósito</t>
  </si>
  <si>
    <t>Fortalecimiento de la familia como nuestro propósito en el municipio de Caldas</t>
  </si>
  <si>
    <t>Estructurar, formular e implementar la Política Pública Municipal de Familias, que reconozca a las familias como sujetos colectivos de derechos, para contribuir a la consolidación de una sociedad justa y equitativa.</t>
  </si>
  <si>
    <t>Acciones para el fortalecimiento de los lazos familiares mediante encuentros de pareja, talleres de pautas de crianza humanizada, valores familiares y generación de espacios para compartir en familia.</t>
  </si>
  <si>
    <t>Impactar personas en  encuentro  sobre temas de familia (poblacion en general)</t>
  </si>
  <si>
    <t>Fortalecimiento de la participación ciudadana en el municipio de Caldas</t>
  </si>
  <si>
    <t>Caldas diverso</t>
  </si>
  <si>
    <t>Diversidad con equidad</t>
  </si>
  <si>
    <t>Protección de los derechos de la población LGTBI del municipio de Caldas</t>
  </si>
  <si>
    <t>Eventos con la población LGBTTTIQA realizados.</t>
  </si>
  <si>
    <t>Apoyar la realizacion de campañas en pro de la salud dela poblacion sexualmente diversa (acompañamiento psicosocial, charlas en sensibilizacion en autocuidado y jornadas de salud)</t>
  </si>
  <si>
    <t>Acciones para generar oportunidades de estudio y empleabilidad para la población LGBTTTIQA mediante la atención de necesidades en materia de empleo, innovación, emprendimiento y desarrollo humano.</t>
  </si>
  <si>
    <t xml:space="preserve">Sensibilizar mediante Ciclo de talleres a los jovenes de las IE del municipio de Caldas de temas de diversidad sexual y de género. </t>
  </si>
  <si>
    <t xml:space="preserve">Participación y construcción ciudadana </t>
  </si>
  <si>
    <t>Secretaría de Seguridad y Convivencia</t>
  </si>
  <si>
    <t>Acciones encaminadas a erradicar el trabajo infantil.</t>
  </si>
  <si>
    <t xml:space="preserve">Fortalecimiento institucional para la atención integral de niños y niñas </t>
  </si>
  <si>
    <t>Acciones para el fortalecimiento de la mesa de infancia, adolescencia y familia en el Municipio de Caldas.</t>
  </si>
  <si>
    <t>Realizar sesiones de la mesa de Infancia y adolescencia a la población</t>
  </si>
  <si>
    <t>15</t>
  </si>
  <si>
    <t>Atención a víctimas del conflicto</t>
  </si>
  <si>
    <t>151</t>
  </si>
  <si>
    <t xml:space="preserve">Fortalecimiento de la atención integral a victimas </t>
  </si>
  <si>
    <t>Asistencia y Atención Integral a Población Víctima del Municipio, para la construcción de paz, reconciliación y convivencia</t>
  </si>
  <si>
    <t>Acciones técnicas, operativas y logísticas para apoyar el Comité de Justicia Transicional.</t>
  </si>
  <si>
    <t xml:space="preserve">Realizar Comité Territorial de Justicia Transicional </t>
  </si>
  <si>
    <t>Acciones de atención y reparación de víctimas bajo el marco de la Ley 1448 de 2011 donde se reconocen los derechos de las víctimas a la reparación integral y donde se garantizarán sus derechos en acciones relacionadas como la prevención, protección, atención y asistencia, indemnización rehabilitación, restitución satisfacción y garantía de no repetición.</t>
  </si>
  <si>
    <t>Asesorar y orientar a la población victima del conflicto armado del Municipio</t>
  </si>
  <si>
    <t>Entregar ayudas Humanitarias Inmediatas a población victima que llega al municipio</t>
  </si>
  <si>
    <t xml:space="preserve">Entregar auxilio Funerario a población victima </t>
  </si>
  <si>
    <t>Recuperación y control del espacio público y urbanístico en el municipio de Caldas</t>
  </si>
  <si>
    <t>Realizar acciones de control, regulación, normalización y planificación de la urbanización de zonas con altas presiones urbanísticas y constructivas.</t>
  </si>
  <si>
    <t>Realizar Audiencias de Control, seguimiento y demolición Urbanistico</t>
  </si>
  <si>
    <t>363</t>
  </si>
  <si>
    <t>Trato digno y tenencia responsable de los animales</t>
  </si>
  <si>
    <t>Fortalecimiento del Bienestar y protección de la población animal del municipio de Caldas</t>
  </si>
  <si>
    <t>Fortalecimiento de la seguridad, la convivencia y el control del delito en el Municipio de Caldas</t>
  </si>
  <si>
    <t>Acciones integrales para la prevención y contención de los delitos que afectan la seguridad pública y la seguridad ciudadana, donde se incorporen las diferentes variables de convivencia y seguridad ciudadana.</t>
  </si>
  <si>
    <t>Realizar operativos de control de prevencion del delito con reacción de policia metropolitana, ejercito nacional y  transito</t>
  </si>
  <si>
    <t>Acciones integrales para prohibir el consumo de estupefacientes en parques públicos, inmediaciones de instituciones educativas, escenarios deportivos e iglesias, para darle cumplimiento a la sentencia C-253 de 2019 de la Corte Constitucional.</t>
  </si>
  <si>
    <t>Controlar en SPA y Sustancias embriagantes por parte de la policia nacional en parques y espacios públicos</t>
  </si>
  <si>
    <t>Estructuración, actualización, formulación, implementación y evaluación del Plan Integral de Seguridad y Convivencia Ciudadana territorial (PISCCT).</t>
  </si>
  <si>
    <t>Implementar el Plan Integral de Seguridad y Convivencia Ciudadana territorial (PISCCT).</t>
  </si>
  <si>
    <t>442</t>
  </si>
  <si>
    <t>Prevención, control y sanción del delito y a sus economías ilegales</t>
  </si>
  <si>
    <t>Estrategias implementadas para la prevención y contención de las economías ilegales.</t>
  </si>
  <si>
    <t xml:space="preserve">Realizar campañas educativas de prevencion y contención de economias ilegales. </t>
  </si>
  <si>
    <t>Proyectos y programas de formación y formalización ciudadana en sustituir las economías ilícitas por lícitas y a destruir las finanzas de las organizaciones criminales.</t>
  </si>
  <si>
    <t>Realizar encuentros y capacitaciones de cultura de la legalidad a las JAC</t>
  </si>
  <si>
    <t>Campañas formativas y comunicacionales para la prevención, control y sanción del delito.</t>
  </si>
  <si>
    <t>Realizar jornadas de prevencion del delito</t>
  </si>
  <si>
    <t>443</t>
  </si>
  <si>
    <t xml:space="preserve">Protección de los derechos humanos y la reconciliación </t>
  </si>
  <si>
    <t>Estrategias comunicacionales y pedagógicas, para la difusión reconocimiento, protección, defensa y garantía de los Derechos Humanos diseñadas e implementadas (DDHH)</t>
  </si>
  <si>
    <t>Realizar campañas defensa de los derechos humanos</t>
  </si>
  <si>
    <t>444</t>
  </si>
  <si>
    <t>Paz, Reconciliación y Convivencia</t>
  </si>
  <si>
    <t>Apoyar acciones interinstitucionales para la atención integral a la población migrante en el Municipio.</t>
  </si>
  <si>
    <t>Articular acciones con otras entidades para la atención población migrante</t>
  </si>
  <si>
    <t>Acciones de Articulación de espacios académicos, culturales y comunitarios de discusión para la implementación de los puntos del acuerdo de paz en el Municipio.</t>
  </si>
  <si>
    <t>Realizar sesiones consejo de paz</t>
  </si>
  <si>
    <t>Apoyar técnica, operativa y logísticamente a los operadores de justicia, para desarrollar capacidades especializadas para la defensa del agua, la biodiversidad y el medio ambiente.</t>
  </si>
  <si>
    <t>Actividades descentralizadas para facilitar el acceso a la justicia y la presencia de las instituciones estatales a las zonas rurales del Municipio.</t>
  </si>
  <si>
    <t>Secretaria de Desarrollo Economico y Social</t>
  </si>
  <si>
    <t>Secretaría de Desarrollo Económico y social</t>
  </si>
  <si>
    <t>41</t>
  </si>
  <si>
    <t>411</t>
  </si>
  <si>
    <t xml:space="preserve">Construcción participativa y democrática de sociedad </t>
  </si>
  <si>
    <t>Acciones formativas de participación ciudadana a organizaciones sociales, comunitarias, deportivas, culturales, ambientales, empresariales y Juntas de Acción Comunal en fortalecimiento institucional en materia presencial o a través de la virtualidad.</t>
  </si>
  <si>
    <t>Apoyar técnica, operativa e institucionalmente encuentros de articulación y comunicación con organizaciones sociales y/o juntas de acción comunal, e instancias de participación.</t>
  </si>
  <si>
    <t xml:space="preserve">Realizar encuentros con las organizaciones sociales y comunitarias del municipio </t>
  </si>
  <si>
    <t>Realizar asesorías individuales y/o grupales con las organizaciones sociales y comunitarias</t>
  </si>
  <si>
    <t>413</t>
  </si>
  <si>
    <t>Promoción y protección del derecho a la participación democrática</t>
  </si>
  <si>
    <t>Apoyar los convites y acciones comunitarias y sociales que mejoren la calidad de vida de los ciudadanos.</t>
  </si>
  <si>
    <t>Apoyar la semana comunal en articulación con Asocomunal</t>
  </si>
  <si>
    <t>Acompañar técnicamente las acciones comunitarias, ambientales, de emprendimiento, entre otras.</t>
  </si>
  <si>
    <t>Jornadas de descentralización administrativa con oferta de servicios de la administración municipal.</t>
  </si>
  <si>
    <t xml:space="preserve">Realizar jornadas de descentralización con los habitantes de los diferentes barrios y veredas </t>
  </si>
  <si>
    <t xml:space="preserve">Atender las personas en jornadas de descentralización </t>
  </si>
  <si>
    <t>Sector agropecuario</t>
  </si>
  <si>
    <t>2.3.2.02.02.008.10</t>
  </si>
  <si>
    <t>21</t>
  </si>
  <si>
    <t>212</t>
  </si>
  <si>
    <t>Competitividad agropecuaria</t>
  </si>
  <si>
    <t>Fortalecer las unidades productivas a través del enfoque empresarial, manejo de registros, análisis de la información, comercialización de productos y enfoque asociativo.</t>
  </si>
  <si>
    <t>Realizar visitas de acompañamiento  para el fortalecimiento de unidades productivas existentes con enfoque empresarial</t>
  </si>
  <si>
    <t>213</t>
  </si>
  <si>
    <t>Transferencia de tecnología para el sector agropecuario</t>
  </si>
  <si>
    <t>Acciones de participación de pequeños productores y unidades productivas en cadenas de transformación agropecuaria</t>
  </si>
  <si>
    <t>Caracterizar productores transformadores y/o unidades productivas del sector agropecuario en la participación de mercados campesinos</t>
  </si>
  <si>
    <t>Eventos de extensión rural con énfasis en transferencia de tecnologías apropiadas, realizados.</t>
  </si>
  <si>
    <t>Realizar eventos de  transferencia de tecnología en líneas productivas (paquete tecnológico)</t>
  </si>
  <si>
    <t>214</t>
  </si>
  <si>
    <t>Producción sostenible, conservación de los recursos naturales y corredores biológicos</t>
  </si>
  <si>
    <t>Acciones que promuevan la implementación de Buenas Prácticas de Producción, enfoque biosostenible, transformación agropecuaria y practicas limpias.</t>
  </si>
  <si>
    <t>Beneficiar productores con visitas en asesoría e implementación de BP</t>
  </si>
  <si>
    <t>362</t>
  </si>
  <si>
    <t xml:space="preserve">Bienestar y protección animal </t>
  </si>
  <si>
    <t>Acciones de esterilización de Caninos y felinos del Municipio de Caldas.</t>
  </si>
  <si>
    <t>Realizar jornadas de esterilización con Área Metropolitana y Alcaldía</t>
  </si>
  <si>
    <t>2.3.2.02.02.008.09</t>
  </si>
  <si>
    <t>Acciones para el fortalecimiento técnico, operativo e institucional del Albergue de animales municipal.</t>
  </si>
  <si>
    <t>Dotar el albergue municipal para el correcto funcionamiento</t>
  </si>
  <si>
    <t>2.3.2.02.01.000.03</t>
  </si>
  <si>
    <t>Implementar la línea de atención de protección animal</t>
  </si>
  <si>
    <t>Realizar Campañas para la adopción, tenencia responsable de mascotas, protección al animal, bienestar al animal y seguridad animal.</t>
  </si>
  <si>
    <t>Acciones de estimación y caracterización de la población Canina y Felina del Municipio.</t>
  </si>
  <si>
    <t>Caracterizar familias multiespecie</t>
  </si>
  <si>
    <t>Fortalecer micrositio de bienestar animal</t>
  </si>
  <si>
    <t>Acciones para la prevención y protección de fauna y flora en el Municipio de Caldas.</t>
  </si>
  <si>
    <t>Realizar campañas de protección y conservación de la fauna y flora</t>
  </si>
  <si>
    <t>Estrategias coordinadas, para el fortalecimiento del programa de sustitución de vehículos de tracción animal, por otro medio de carga y bienestar del caballo de alquiler.</t>
  </si>
  <si>
    <t>Realizar jornadas de bienestar animal para equinos de alquiler</t>
  </si>
  <si>
    <t>26</t>
  </si>
  <si>
    <t>Apoyo y promoción al turismo</t>
  </si>
  <si>
    <t>Implementación y ejecución del plan turístico territorial de Caldas</t>
  </si>
  <si>
    <t>262</t>
  </si>
  <si>
    <t>Caldas destino turístico competitivo y sostenible</t>
  </si>
  <si>
    <t>Inventario, caracterización, formulación de las rutas ecoturísticas y culturales.</t>
  </si>
  <si>
    <t>Fortalecer e implementar las rutas turísticas</t>
  </si>
  <si>
    <t>Alianzas realizadas para la formación y comercialización de servicios turísticos locales.</t>
  </si>
  <si>
    <t>Realizar rueda de negocios turística</t>
  </si>
  <si>
    <t>Realizar talleres de implementación de las normas técnicas colombianas para la sostenibilidad</t>
  </si>
  <si>
    <t>232</t>
  </si>
  <si>
    <t>Fortalecimiento a la agencia pública de empleo</t>
  </si>
  <si>
    <t>Diseño de un Modelo de empleabilidad para el municipio de Caldas</t>
  </si>
  <si>
    <t>Alianzas estratégicas con la empresa privada y pública para generación de empleo formal.</t>
  </si>
  <si>
    <t>Realizar alianzas con empresas</t>
  </si>
  <si>
    <t>2.3.2.02.02.008.11</t>
  </si>
  <si>
    <t>Acciones de capacitación y formación laboral realizadas.</t>
  </si>
  <si>
    <t>Realizar capacitaciones en formación laboral</t>
  </si>
  <si>
    <t>Eventos de empleo realizados.</t>
  </si>
  <si>
    <t>Realizar jornadas de empleabilidad</t>
  </si>
  <si>
    <t>22</t>
  </si>
  <si>
    <t>Emprendimiento e innovación</t>
  </si>
  <si>
    <t>221</t>
  </si>
  <si>
    <t>Caldas por el empleo y el emprendimiento sostenible</t>
  </si>
  <si>
    <t>Implementación de un modelo de emprendimiento y comercio sostenible en el municipio de caldas</t>
  </si>
  <si>
    <t>Estructuración, formulación e implementación del modelo de emprendimiento sostenible del Municipio de Caldas.</t>
  </si>
  <si>
    <t>Aportar en la implementación del Plan Estratégico de Sostenibilidad Territorial -PEST</t>
  </si>
  <si>
    <t>Implementación de un modelo de emprendimiento y comercio sostenible en el municipio de Caldas</t>
  </si>
  <si>
    <t>Acciones que promuevan la formación permanente para el empleo y el emprendimiento.</t>
  </si>
  <si>
    <t>Ofertar permanentemente cursos de formación para el empleo y emprendimiento</t>
  </si>
  <si>
    <t>Acciones para la implementación de estrategia de incubadora de empleo y emprendimiento sostenible.</t>
  </si>
  <si>
    <t>Acciones para el fortalecimiento tecnológico a la producción, comercialización y promoción del empleo para lograr la diversificación y sofisticación de sus bienes y servicios.</t>
  </si>
  <si>
    <t xml:space="preserve">Desarrollar plataforma tecnológica para la producción, comercialización y promoción </t>
  </si>
  <si>
    <t>Acuerdos de responsabilidad social empresarial realizados.</t>
  </si>
  <si>
    <t>Realizar acuerdos de consumo con el Comercio y la Empresa Privada</t>
  </si>
  <si>
    <t>Ferias y /o ruedas de negocios realizadas “Compre en Caldas".</t>
  </si>
  <si>
    <t>Realizar ferias de mercados campesinos</t>
  </si>
  <si>
    <t>Acciones para promover la formulación de incentivos tributarios para grandes empresas, PYMES e iniciativas de emprendimiento que generen        valor        y promuevan la generación de nuevos puestos de trabajo.</t>
  </si>
  <si>
    <t>Realizar alianzas para capacitación y acompañamiento al sector comercio</t>
  </si>
  <si>
    <t>Casa Municipal de la Cultura</t>
  </si>
  <si>
    <t>Fecha de elaboración:</t>
  </si>
  <si>
    <t>Caldas se expresa artística y culturalmente</t>
  </si>
  <si>
    <t>Fortalecimiento de la expresión artística y cultural del municipio de Caldas</t>
  </si>
  <si>
    <t>Campañas artísticas, ambientales, sociales y culturales que promuevan el desarrollo humano y la participación social y comunitaria.</t>
  </si>
  <si>
    <t>Casa de la Cultura</t>
  </si>
  <si>
    <t>número</t>
  </si>
  <si>
    <t>acumulado</t>
  </si>
  <si>
    <t>114</t>
  </si>
  <si>
    <t>Celebrar del día de la música a través de un concierto con la participación de los grupos de proyección de la Casa Municipal de la Cultura y artístas locales</t>
  </si>
  <si>
    <t>118</t>
  </si>
  <si>
    <t>1127</t>
  </si>
  <si>
    <t>Celebrar del día del teatro a través de una presentación con los grupos de proyección de la escuela de Teatro de la Casa Municipal de la Cultura</t>
  </si>
  <si>
    <t>1131</t>
  </si>
  <si>
    <t>Beneficiar a 100 niños entre los 4 a los 8 años con el programa de iniciación artística</t>
  </si>
  <si>
    <t>porcentaje</t>
  </si>
  <si>
    <t>128</t>
  </si>
  <si>
    <t>1137</t>
  </si>
  <si>
    <t>Acciones para el fortalecimiento de grupos artísticos y culturales</t>
  </si>
  <si>
    <t>Realizar el Encuentro de Bandas Silverio Londoño Piedrahita</t>
  </si>
  <si>
    <t>130</t>
  </si>
  <si>
    <t>1139</t>
  </si>
  <si>
    <t>Realizar el Encuentro Metropolitano de Danza</t>
  </si>
  <si>
    <t>132</t>
  </si>
  <si>
    <t>1141</t>
  </si>
  <si>
    <t>Realizar el Festival Metropolitano de Teatro Cielo Roto</t>
  </si>
  <si>
    <t>134</t>
  </si>
  <si>
    <t>1143</t>
  </si>
  <si>
    <t>Realizar el Festival y encuentro coral</t>
  </si>
  <si>
    <t>136</t>
  </si>
  <si>
    <t>1145</t>
  </si>
  <si>
    <t>Realizar el Encuentro de Cuerdas Frotadas</t>
  </si>
  <si>
    <t>138</t>
  </si>
  <si>
    <t>1147</t>
  </si>
  <si>
    <t>Ralizar el Encuentro de Estudiantinas</t>
  </si>
  <si>
    <t>1151</t>
  </si>
  <si>
    <t>144</t>
  </si>
  <si>
    <t>1153</t>
  </si>
  <si>
    <t>Realizar un evento de reconocimiento a la vida y obra de artistas locales</t>
  </si>
  <si>
    <t>146</t>
  </si>
  <si>
    <t>1155</t>
  </si>
  <si>
    <t>Realizar el Salón Municpal de artes plásticas Francisco Morales</t>
  </si>
  <si>
    <t>Consolidación y gestión para la apropiación, defensa y salvaguarda del patrimonio cultural del municipio de Caldas</t>
  </si>
  <si>
    <t>152</t>
  </si>
  <si>
    <t>1161</t>
  </si>
  <si>
    <t>Implementación de acciones para ciudadanos que participan en procesos de gestión y formación artística y cultural, y en temas sobre industria creativa y/o economía naranja</t>
  </si>
  <si>
    <t>Campaña de fortalecimiento de las escuelas artísticas y los procesos de formación en la Casa Municipal de la Cultura</t>
  </si>
  <si>
    <t>154</t>
  </si>
  <si>
    <t>1163</t>
  </si>
  <si>
    <t>160</t>
  </si>
  <si>
    <t>1169</t>
  </si>
  <si>
    <t>Fortalecimiento del grupo Vigías del patrimonio</t>
  </si>
  <si>
    <t>166</t>
  </si>
  <si>
    <t>1175</t>
  </si>
  <si>
    <t>Acciones para la actualización y declaración de bienes culturales y patrimoniales del Municipio de Caldas</t>
  </si>
  <si>
    <t>Prestar la asesoría pertinente a los entes municipales para la elaboración del Plan Especial de Manejo y Protección (PEMP) para los bienes inmuebles de interés cultural municpal posterior a su declaratoria.</t>
  </si>
  <si>
    <t>168</t>
  </si>
  <si>
    <t>1177</t>
  </si>
  <si>
    <t>Montaje y puesta en marcha del Fondo Editorial Municipal</t>
  </si>
  <si>
    <t>Fortalecimiento de la infraestructura y equipamiento artístico y cultural del municipio de caldas Caldas</t>
  </si>
  <si>
    <t>Modernización y dotación de las diferentes áreas artísticas y culturales de la casa de la cultura del Municipio de Caldas</t>
  </si>
  <si>
    <t>172</t>
  </si>
  <si>
    <t>1181</t>
  </si>
  <si>
    <t>Modernizar y dotar los programas artísticos de la Casa Municipal de la Cultura (música, Danza, Teatro y Artes Plásticas)</t>
  </si>
  <si>
    <t>174</t>
  </si>
  <si>
    <t>1183</t>
  </si>
  <si>
    <t>Dotar y modernizar el auditorio Ciro Mendía de la Casa de la Cultura con un sistema de sonido y luces apropiado y exclusivo para el resinto</t>
  </si>
  <si>
    <t>178</t>
  </si>
  <si>
    <t>1187</t>
  </si>
  <si>
    <t>Fortalecimiento de la participación ciudadana en los procesos, eventos y conmemoraciones artísticas y culturales del municipio de Caldas</t>
  </si>
  <si>
    <t>Actualización e implementación del Plan decenal de cultura como herramienta de gestión y desarrollo cultural.</t>
  </si>
  <si>
    <t>Implementar el Plan Decenal de Cultura</t>
  </si>
  <si>
    <t>1190</t>
  </si>
  <si>
    <t>187</t>
  </si>
  <si>
    <t>1196</t>
  </si>
  <si>
    <t>Eventos tradicionales, típicos  y conmemorativos de orden cultural, comunitario y ambiental ( Juegos recreativos y tradicionales de la calle,  fiestas del aguacero)</t>
  </si>
  <si>
    <t>189</t>
  </si>
  <si>
    <t>1198</t>
  </si>
  <si>
    <t>1201</t>
  </si>
  <si>
    <t>2.3.2.02.02.009.10
2.3.2.02.02.009.001.02</t>
  </si>
  <si>
    <t>2.3.2.02.02.009.001.03</t>
  </si>
  <si>
    <t>Generar acciones de formatecimiento operativo</t>
  </si>
  <si>
    <t>Generar acciones de formatecimiento tecnológico</t>
  </si>
  <si>
    <t xml:space="preserve">Apoyar el desarrollo y la ejecución del Plan Estrategico de Comunicaciones </t>
  </si>
  <si>
    <t>2.3.2.02.02.008.001.01</t>
  </si>
  <si>
    <t>2.3.2.02.02.007.02
2.3.2.02.02.008.01</t>
  </si>
  <si>
    <t>2.3.2.02.02.006.02 
2.3.2.02.02.008.08</t>
  </si>
  <si>
    <t>Destinación especifica</t>
  </si>
  <si>
    <t>2.3.2.02.02.008.06
2.3.2.02.02.008.07</t>
  </si>
  <si>
    <t>RP
Destinación especifica</t>
  </si>
  <si>
    <t>Generar acciones de mitigación y adaptación al cambio climatico</t>
  </si>
  <si>
    <t>Diligenciar y validar información para reporte de MIPG</t>
  </si>
  <si>
    <t>Realizar la siembra de especies ornamentales</t>
  </si>
  <si>
    <t>Fortalecer los procesos de  cobro persuasivo, coactivo y de fiscalización de las obligaciones tributarias y no tributarias que nos permita el incremento de los ingresos corrientes y de los icld como minimo en un 10%, ademas de mantener los niveles de gastos funcionamiento de la administración central .</t>
  </si>
  <si>
    <t>Realizar el cobro persuasivo, coactivo y de fiscalización de las obligaciones tributarias y no tributarias para el fortalecimiento de los ingresos corrientes y de los icld , e igualmente acciones de mejoramiento del perfil de la deuda publica</t>
  </si>
  <si>
    <t>Realizar seguimiento, control y depuración de las conciliaciones, depuración, control de las cuentas contables, presupuestales y de tesorería</t>
  </si>
  <si>
    <t>Realización de la fiscalización tributaria articualda a los procesos de planeación mediante la utilización de medios tecnologicos</t>
  </si>
  <si>
    <t>2.3.2.01.01.003.03.02.01
2.3.2.01.01.003.03.02.02</t>
  </si>
  <si>
    <t xml:space="preserve">Acompañar la gestión documental del archivo central </t>
  </si>
  <si>
    <t>Expedir licencias de conducción</t>
  </si>
  <si>
    <t>Calibrar equipos alcosensores</t>
  </si>
  <si>
    <t>Realizar mantenimiento de parque automotor</t>
  </si>
  <si>
    <t>Beneficiar a la población caldeña con las campañas de educación vial</t>
  </si>
  <si>
    <t>Instalar controles operativos de movilidad</t>
  </si>
  <si>
    <t>Disponer de kit operativo de tránsito</t>
  </si>
  <si>
    <t>Realizar controles al estado de vehículos de transporte público</t>
  </si>
  <si>
    <t>Realizar control de emisión de gases por empresa de transporte público</t>
  </si>
  <si>
    <t>Realizar efectivamente el contacto persuasivo de acuerdos incumplidos- pago de usuarios</t>
  </si>
  <si>
    <t>Realizar procesos de cobro coactivo</t>
  </si>
  <si>
    <t>Dotar con equipos las instalaciones de la Secretaría de Movilidad</t>
  </si>
  <si>
    <t>2.3.2.01.01.003.03.02.01
2.3.2.01.01.003.05.03.01</t>
  </si>
  <si>
    <t>Desinación especifica</t>
  </si>
  <si>
    <t>2.3.2.01.01.003.05.02.01
2.3.2.01.01.003.05.05.01
2.3.2.02.01.002.01</t>
  </si>
  <si>
    <t>Destinacion especifica</t>
  </si>
  <si>
    <t>2.3.2.02.02.006.01
2.3.2.02.02.006.04
2.3.2.02.02.006.001.01
2.3.2.02.02.008.06</t>
  </si>
  <si>
    <t xml:space="preserve">RP
Destinación </t>
  </si>
  <si>
    <t>Realizar actividades de arborización</t>
  </si>
  <si>
    <t>JUAN CARLOS ARRUBLA</t>
  </si>
  <si>
    <t>JUAN GUILLERMO VASQUEZ</t>
  </si>
  <si>
    <t>DIANA CATERYNE VALDERRAMA</t>
  </si>
  <si>
    <t>ASTRID VELASQUEZ</t>
  </si>
  <si>
    <t>DIEGO ORTIZ</t>
  </si>
  <si>
    <t>Crear y preervar las Z.E.R, mediante adecuación y mnatenimiento</t>
  </si>
  <si>
    <t>CARLOS MARIOS HENAO</t>
  </si>
  <si>
    <t>YAMILE CASTAÑO CUERVO</t>
  </si>
  <si>
    <t xml:space="preserve">Fortalecimiento de la labor a  docentes y directivos docentes del Municipio de Caldas </t>
  </si>
  <si>
    <t>Servicios nuevos ofertados en la biblioteca pública  municipal</t>
  </si>
  <si>
    <t>Festival de lectura, escritura y oralidad</t>
  </si>
  <si>
    <t>Estudiantes beneficiados con la unidad Municipal de Atención Psicosocial y Pedagógica para los estudiantes de las instituciones educativas oficiales del municipio de caldas</t>
  </si>
  <si>
    <t>MARIA LESLY SANCHEZ</t>
  </si>
  <si>
    <t xml:space="preserve">Apoyar la creacion de espacios culturales para el reconocimiento de los derechos de la poblacion sexualmente diversa </t>
  </si>
  <si>
    <t>Implementación de la Politica Publica de las Mujeres y el PIO (Plan de Igualdad de Oportunidades)</t>
  </si>
  <si>
    <t xml:space="preserve">Implementacion de la politica publica de familia </t>
  </si>
  <si>
    <t xml:space="preserve">Propiciar espacios para la poblacion diversa, encuentros para el dialogo de saberes y necesidades </t>
  </si>
  <si>
    <t xml:space="preserve">Generar y fortalecer espacios de participacion para jovenes, tales como la plataforma juvenil y la mesa de juventud Municipal </t>
  </si>
  <si>
    <t>CARLOS MARIO GAVIRIA</t>
  </si>
  <si>
    <t>Realizar operativos para la prevención de la mendicidad y trabajo infantil</t>
  </si>
  <si>
    <t>Realizar campañas, encuentros academicos y culturales que permitan el debate sobre los acuerdos de Paz</t>
  </si>
  <si>
    <t>Realizar visitas tecnicas de controles ambientales</t>
  </si>
  <si>
    <t xml:space="preserve">Realizar encuentros descentralizados con las comunidades rurales para el fortalecimiento de la seguridad, la convivencia y el control del delito </t>
  </si>
  <si>
    <t xml:space="preserve">JUAN GABRIEL VELEZ </t>
  </si>
  <si>
    <t>Capacitar a las organizaciones sociales y comunitarias</t>
  </si>
  <si>
    <t>Realizar jornadas de adopción, de bienestar y protección animal</t>
  </si>
  <si>
    <t>Mantenimiento y modernización del sistema de alumbrado público e implementación de energías limpias Caldas</t>
  </si>
  <si>
    <t>Implementación de energías alternativas, energías renovables  y/o energías limpias en los proyectos de infraestructura que adelante el Municipio de Caldas.</t>
  </si>
  <si>
    <t>DIANA CATERINE VALDERRAMA</t>
  </si>
  <si>
    <t>Construir el Plan de expansión, formulado a demanda, del sistema de alumbrado publico en zona urbana y rural, del municipio de Caldas</t>
  </si>
  <si>
    <t>LUIS FELIPE ARENAS</t>
  </si>
  <si>
    <t>Destinacion Especifica</t>
  </si>
  <si>
    <t xml:space="preserve">Estudiantes en jornada complementaria </t>
  </si>
  <si>
    <t>2.3.2.02.02.009.13
2.3.2.02.02.009.19</t>
  </si>
  <si>
    <t>SGP
RP</t>
  </si>
  <si>
    <t>2.3.2.01.01.001.02.07.03</t>
  </si>
  <si>
    <t>2.3.2.02.02.006.01
2.3.2.02.02.006.02</t>
  </si>
  <si>
    <t>2.3.2.01.01.001.02.07.04</t>
  </si>
  <si>
    <t>2.3.2.02.01.002.01
2.3.2.02.01.002.03</t>
  </si>
  <si>
    <t>RP
Destinacion Especifica</t>
  </si>
  <si>
    <t>2.3.2.02.01.002.05
2.3.2.02.01.002.06</t>
  </si>
  <si>
    <t>2.3.2.02.01.002.07
2.3.2.02.02.009.07</t>
  </si>
  <si>
    <t>2.3.2.01.01.003.07.01.01
2.3.2.02.01.002.02
2.3.2.02.01.003.01
2.3.2.02.02.006.03</t>
  </si>
  <si>
    <t>Destinacion especifica
SGP</t>
  </si>
  <si>
    <t>2.3.2.01.01.003.04.02.01
2.3.2.02.02.007.01
2.3.2.02.02.008.06
2.3.2.02.02.009.03.01.03</t>
  </si>
  <si>
    <t>2.3.2.02.02.006.01
2.3.2.02.02.009.01
2.3.2.02.02.009.03.01.01
2.3.2.02.02.009.03.02.01
2.3.2.02.02.009.03.02.02
2.3.2.02.02.009.03.03</t>
  </si>
  <si>
    <t>RP
Destinacion especifica</t>
  </si>
  <si>
    <t>Celebrar convenio interinstitucional para la implementación de incubadoras de empleo</t>
  </si>
  <si>
    <t>2.3.2.02.02.09.01</t>
  </si>
  <si>
    <t>Realizar Encuentros Crativos Comuinitarios con la participación de los procesos de formación y los grupos de proyección de las áreas artísticas de la Casa Municipal de la Cultura</t>
  </si>
  <si>
    <t>Realizar talleres de Capacitación a Consejeros municipales de cultura en formulación y presentación de proyectos artísticos y culturales, Presupuesto y legislación cultural</t>
  </si>
  <si>
    <t>Realizar las Fiestas del Aguacero</t>
  </si>
  <si>
    <t>Realizar las Jornadas del patrimonio</t>
  </si>
  <si>
    <t>Realizar el Festival de Intérpretes de la Canción Calcanta</t>
  </si>
  <si>
    <t>Convenio interinstitucional para realizar capacitaciones a consejeros de cultura, gestores y artistas del municipio de Caldas.</t>
  </si>
  <si>
    <t>EJECUCIÓN
TRIMESTRE I</t>
  </si>
  <si>
    <t>EJECUCIÓN TRIMESTRE I</t>
  </si>
  <si>
    <t>TOTAL EJECUTADO</t>
  </si>
  <si>
    <t>EJECUTADO TRIMESTRE I</t>
  </si>
  <si>
    <t>Se realiza la actividad  fisica y es ejecutado a nivel financiero por otro rubro</t>
  </si>
  <si>
    <t>INDEC -CASA DE LA CULTURA - Cultivante en Parque Habitata del Sur</t>
  </si>
  <si>
    <t>Se atiende con la funcionaria del SIMAT</t>
  </si>
  <si>
    <t>No se han presentado</t>
  </si>
  <si>
    <t>William Ángel Agudelo</t>
  </si>
  <si>
    <t>2.3.2.02.02.009.001.01</t>
  </si>
  <si>
    <t>2.3.2.01.01.001.03.19.07.08.09.10</t>
  </si>
  <si>
    <t>Se realizo el la actividad y se pago otro rubro</t>
  </si>
  <si>
    <t>Se realizo el la actividad y se pago otros recursos</t>
  </si>
  <si>
    <t>Se realiza la actividad  fisica y  No se gasto recursos financiero</t>
  </si>
  <si>
    <t>se ejecuta por otro rubro presupuestal</t>
  </si>
  <si>
    <t>MAURICIO SOTO OCAMPO</t>
  </si>
  <si>
    <t>Durante el trimestre se realizó un encuentro de la Mesa municipal de Erradicación de Violencias contra las mujeres.</t>
  </si>
  <si>
    <t>Se realizó varios encuentros con la mesa de las mujeres</t>
  </si>
  <si>
    <t xml:space="preserve">Mantenimiento  </t>
  </si>
  <si>
    <t>Realizar acompañamiento jurídico a labores de mantenimiento contractual para fortalecer la gestión administrativa</t>
  </si>
  <si>
    <t>Acompañar la gestión del conocimiento en las áreas de la secretaría</t>
  </si>
  <si>
    <t>2.3.2.02.02.008.01/2.3.2.02.02.008.05</t>
  </si>
  <si>
    <t>Realizar intervenciones  en el marco del Plan Anual de Seguridad y Salud en el Trabajo</t>
  </si>
  <si>
    <t>2.3.2.02.02.008.04/2.3.2.02.01.004.01</t>
  </si>
  <si>
    <t>2.3.2.02.02.008.05/2.3.2.02.02.009.05/2.3.2.02.02.008.02</t>
  </si>
  <si>
    <t>2.3.2.02.02.009.05/2.3.2.02.02.008.02</t>
  </si>
  <si>
    <t>Desarrollar actividades para el acompañamiento y saneamiento del pasivo pensional de la entidad</t>
  </si>
  <si>
    <t xml:space="preserve">Acompañar transversalmente las actividades desde un direccionamiento estratégico </t>
  </si>
  <si>
    <t xml:space="preserve">Acompañar la organización física de unidades de conservación </t>
  </si>
  <si>
    <t xml:space="preserve">Eficiencia y eficacia en la gestión presupuestal Municipal </t>
  </si>
  <si>
    <t>Acciones para la Actualización del inventario Municipal.</t>
  </si>
  <si>
    <t>Actualizar permanentemente el inventario y estado de los  bienes inmuebles propiedad del Municipio Caldas</t>
  </si>
  <si>
    <t xml:space="preserve">Atención oportuna e integral al ciudadano </t>
  </si>
  <si>
    <t>Mejoramiento de la atención integral al ciudadano en el municipio de Caldas</t>
  </si>
  <si>
    <t>Acciones para mejorar el porcentaje de efectividad en la atención de las PQRSD como parte del sistema integrado de gestión.</t>
  </si>
  <si>
    <t xml:space="preserve">Acompañar el desarrollo del proceso de servicio a la ciudadanía </t>
  </si>
  <si>
    <t>2.3.2.02.02.006.01
2.3.2.02.02.009.001.05</t>
  </si>
  <si>
    <t>RP-Destinación especifica</t>
  </si>
  <si>
    <t>2.3.2.02.01.002.01,2.3.2.02.01.002.03,2.3.2.02.02.006.05,2.3.2.02.02.009.05,2.3.2.02.02.009.001.05,2.3.2.02.02.009.001.06</t>
  </si>
  <si>
    <t>Destinación Especifica, recurso propio</t>
  </si>
  <si>
    <t>108,2,3,2,02,02,006,01-2.3.2.02.02.006.07</t>
  </si>
  <si>
    <t>2.3.2.02.02.009.09-2.3.2.02.02.009.02</t>
  </si>
  <si>
    <t>SGP (PG)-RP</t>
  </si>
  <si>
    <t xml:space="preserve">RP
</t>
  </si>
  <si>
    <t>2.3.2.02.02.006.04,2.3.2.02.02.009.10,2.3.2.02.02.009.001.</t>
  </si>
  <si>
    <t>SGP, RB,RP</t>
  </si>
  <si>
    <t>2.3.2.02.02.009.2.09</t>
  </si>
  <si>
    <t>2.3.2.02.02.009.2.0.1</t>
  </si>
  <si>
    <t>03,2,3,2,02,02,009.4,01</t>
  </si>
  <si>
    <t>1110</t>
  </si>
  <si>
    <t>Fortalecer la gestión administrativa  y operativa de la Secretaría de salud</t>
  </si>
  <si>
    <t>03,2,3,2,02,02,009.4,01-2.3.2.02.02.009.4.02-2.3.2.02.02.008.4.01-2.3.2.02.02.008.4.001.01</t>
  </si>
  <si>
    <t>2.3.2.02.02.009.07-2.3.2.02.01.003.</t>
  </si>
  <si>
    <t>2.3.2.02.02.009.07-</t>
  </si>
  <si>
    <t>2.3.2.02.02.008.4.01-2.3.2.02.02.009.2.02</t>
  </si>
  <si>
    <t>2.3.2.02.02.009.1.01,2.3.2.02.02.009.1.02,2.3.2.02.02.009.03,2.3.2.02.02.009.1.04,2.3.2.02.02.009.1.05,2.3.2.02.02.009.1.06,2.3.2.02.02.009.1.07,</t>
  </si>
  <si>
    <t>Destinación Especifica
SGP</t>
  </si>
  <si>
    <t>2.3.2.02.02.009.3.01-2.3.2.02.02.009.3.02-2.3.2.02.02.009.3.04-2.3.2.02.02.009.3.001.01-2.3.2.02.02.009.3.001.02</t>
  </si>
  <si>
    <t>2.3.2.02.02.009.03-2.3.2.02.02.006.02</t>
  </si>
  <si>
    <t>2.3.2.02.01.002.06-.3.2.02.02.009.11</t>
  </si>
  <si>
    <t>RP-SGP</t>
  </si>
  <si>
    <t>2.3.2.02.02.009.06-2.3.2.02.02.009.11</t>
  </si>
  <si>
    <t>2.3.2.02.02.009.06-2.3.2.02.02.009.12</t>
  </si>
  <si>
    <t>BEATRIZ JÍMENEZ</t>
  </si>
  <si>
    <t>EJECUCIÓN TRIMESTRE II</t>
  </si>
  <si>
    <t>II</t>
  </si>
  <si>
    <t>Período de seguimiento (Trimestre): II</t>
  </si>
  <si>
    <t>Período de seguimiento (Trimestre):II</t>
  </si>
  <si>
    <t>2.3.2.02.02.006.01
2.3.2.02.02.008.09</t>
  </si>
  <si>
    <t>EJECUCION 
TRIMESTRE II</t>
  </si>
  <si>
    <t>Trimestre: II</t>
  </si>
  <si>
    <t>Período de seguimiento Trimestre: II</t>
  </si>
  <si>
    <t>2.3.2.02.01.003.01
2.3.2.02.02.008.02</t>
  </si>
  <si>
    <t>2.3.2.02.02.008.02
2.3.2.02.02.008.001.01</t>
  </si>
  <si>
    <t>2.3.2.02.02.008.02
2.3.2.02.02.008.06
2.3.2.02.02.008.001.01</t>
  </si>
  <si>
    <t>Estudiantes atendidos con recursos de la gobernación de antioquia</t>
  </si>
  <si>
    <t>EJECUCIÓN 
TRIMESTRE II</t>
  </si>
  <si>
    <t>Se realizó apoyo a los emprendemientos de mujeres por medio de articulación con la empresa CORONA buscando la autonomia economica de las mujeres rurales del municipio. De conformidad con lo anterior se abrieron espacios donde las mujeres lograron vender sus productos. Adicionalmente se articulo con las Juntas de Acción comunal para impulsar la economia de las mujeres del Territorio.</t>
  </si>
  <si>
    <t>Se han impactado a 170 mujeres en procesos formativos, entre los cuales se resaltan, formación en prevención de violencias con enfoque de género, Crianza positiva y autocuidado (Fundación Ramon Carolina, y modalidad familiar veredal)</t>
  </si>
  <si>
    <t>Durante el segundo trimestre, se apoyaron los colectivos de mujeres abriendo un espacio de dialogo y concertación en temas de prevenciópn deviolencias, empoderamiento femenino y rutas de violencia a los siguientes grupos: (Aymara, Colectivo juntanza diversa, colectivo seamos muchas)</t>
  </si>
  <si>
    <t>Se han realizado 40 asesorias juridicas y en casos especificos se ha aperturado ruta o se ha remitido a las autoridades competentes.</t>
  </si>
  <si>
    <t>Se han realizado varios encuentros para socialización de rutas para la prevención de violencias en: parque municipal en articulación con la policia nacional, formación con Corpoases modalidad familiar y hogares infantiles, Fundación amigos de la alegria.</t>
  </si>
  <si>
    <t>Se realizó acompañamiento en rutas de atención por violencias basadas en género a través de formaciones presenciales en las siguientes veredas: La Clara, la Quiebra, La Aguacatala, la Tolva, y salinas.</t>
  </si>
  <si>
    <t>Se han realizado asesorias y / o acompañamientos psicosocial a 107 mujeres victimas de violencias. De las cuales se han desarrollado 239 sesiones entre seguimientos, y asesorias</t>
  </si>
  <si>
    <t xml:space="preserve">durante las intervenciones en IE , como el comercial se trabajo con una población de 469 estudiantes, en la institución Jose maria bernal se abordaron 342 estudiantes. </t>
  </si>
  <si>
    <t>Se capacitaron a 68 docentes de la IE Jose María Bernal, en prevención y atención de violencias en contra de la mujer y grupos vulnerables</t>
  </si>
  <si>
    <t>De conformidad con la Politica pública de mujeres,  se realizan atenciones psicosociales a las mujeres victimas de violencia o aquellas que lo soliciten, por otro lado se dan asesorias juridicas y se implementan estrategias en el territorio, finalmente se adelantan acciones para la construcción de la casa de la mujer</t>
  </si>
  <si>
    <t xml:space="preserve">Se realizó encuentro con autoridades de género del valle de aburra y el departamento, ademas de encuentros con la empresa asopartes, y BIOS; propiciando espacios para el fortalecimiento de la economia de las mujeres de aburra sur </t>
  </si>
  <si>
    <t>Se han realizado diferentes encuentros con grupos y organizaciónes juveniles para el desarrollo de una agenda colectiva de trabajo donde se pueda incluir realmente las juventudes (7 encuentros)</t>
  </si>
  <si>
    <t xml:space="preserve"> Se realizo recolección de renuncias y vacancias del CMJ , a su vez se articula con el presente despacho para dar tramite y ejecución de las sesiones del CMJ</t>
  </si>
  <si>
    <t>Se generaron espacios de concertación, socialización y decisión para el desarrollo de la semana de la juventud, proyectos de emprendimiento, fortalecimiento a proyectos artisticos y culturales, y finalmente la creación de un banco de proyectos</t>
  </si>
  <si>
    <t>Se han adelantado articulaciones con Corporación Prosur, el SENA, para el fortalecimiento de los emprendimientos juveniles</t>
  </si>
  <si>
    <t xml:space="preserve">Se acompaña activamente la notificación de actualización de las curules del CMJ </t>
  </si>
  <si>
    <t>Durante el presente trimestre se han desarrollado acciones que propenden por la implementación de la politica pública de familia, entre estas el desarrollo de la primera mesa municipal de Infancia y Familia. Y acompañamiento a familias de grupos organizados para intervenciones en cuidado parental, y autocuidado.</t>
  </si>
  <si>
    <t>Se han impactado 186 personas (sobre temas de familia) en el territorio por medio de diferentes estrategias, entre las cuales se resalta: zonas de escucha, y modalidad familias de hogares infantiles</t>
  </si>
  <si>
    <t>Durante el trimestre se desarrollo la Mesa diversa, reuniones de articulación para desarrollo de proyectos y apoyos al colectivo Juntanza diversa, y demas población diversa del municipio de Caldas</t>
  </si>
  <si>
    <t xml:space="preserve">Se realizó sensibilización mediante foros y conversatorios sobre diversidad sexual a la población LGBTIQ+ en el marco de la semana de la diversidad </t>
  </si>
  <si>
    <t>Se realizó articulación con los enlaces de la Gobernación de Antioquia y Área Metropolitana con el fin de implementar acciones mancomundas para la población diversa.</t>
  </si>
  <si>
    <t xml:space="preserve">En el marco de la semana de la diversidad se realizaron acompañamientos en protección de derechos para la población LGBTIQ+ </t>
  </si>
  <si>
    <t>Programdo para el 15 de agosto</t>
  </si>
  <si>
    <t>Caracterizar los productores agropecuarios caracterizados (formato de actualización)</t>
  </si>
  <si>
    <t>Software para el análisis de información y comercialización de productores</t>
  </si>
  <si>
    <t>Realizar asistencia técnica a personas participantes en mercados campesinos</t>
  </si>
  <si>
    <t xml:space="preserve">Realizar asesorías comerciales en mercados campesinos
</t>
  </si>
  <si>
    <t>Realizar capacitaciones comerciales a productores participantes de mercados campesinos</t>
  </si>
  <si>
    <t xml:space="preserve">Beneficiar productores con visitas en asesoría e implementación de Acciones agroecológicas con enfoque biosostenible </t>
  </si>
  <si>
    <t>Beneficiar productores con visitas en asesoría e implementación transformación agropecuaria (subproductos líneas productivas)</t>
  </si>
  <si>
    <t xml:space="preserve">Realizar asistencias técnicas a unidades productivas para desarrollar proyectos de musáceas </t>
  </si>
  <si>
    <t xml:space="preserve">Realizar asistencias técnicas a unidades productivas para desarrollar proyectos pecuarios </t>
  </si>
  <si>
    <t>Entregar kit de semillas como acompañamiento a las líneas productivas de hortalizas</t>
  </si>
  <si>
    <t>Realizar asistencias técnicas a unidades productivas para desarrollar proyectos de hortalizas</t>
  </si>
  <si>
    <t>Realizar asistencia técnica  por solicitud de beneficiarios nuevos o existentes por fuera de los proyectos</t>
  </si>
  <si>
    <t>Realizar reuniones del CMDR</t>
  </si>
  <si>
    <t>Celebrar el día de la familia campesina</t>
  </si>
  <si>
    <t>Elaborar documento para la formulación y reglamentación de la  política publica</t>
  </si>
  <si>
    <t>Actualizar los productores caracterizados  2022 (áreas, volúmenes, precios, rendimientos, coordenadas en app )</t>
  </si>
  <si>
    <t>Realizar reportes de productores actualizados (áreas, volúmenes, precios, rendimientos, coordenadas en app , EVAS )</t>
  </si>
  <si>
    <t>Adoptar, socializar e implementar el plan estratégico de desarrollo turístico</t>
  </si>
  <si>
    <t>Implementar las señaletas turísticas</t>
  </si>
  <si>
    <t>Realizar murales de promoción turística</t>
  </si>
  <si>
    <t>Instalar valla código de conducta y política de sostenibilidad (Vereda la Clara, Vereda la Valeria y Alto de la Cruz)</t>
  </si>
  <si>
    <t>Celebrar el día internacional del turismo</t>
  </si>
  <si>
    <t>Realizar reuniones de Consejo municipal de turismo</t>
  </si>
  <si>
    <t>Implementar el SITUR (Sistema de indicadores turísticos)</t>
  </si>
  <si>
    <t>Adecuar, instalar e implementar puntos de información turística (Parque Santander  y 1 Vereda la Clara)</t>
  </si>
  <si>
    <t>Mantener alianzas públicas-privadas para el desarrollo turístico</t>
  </si>
  <si>
    <t xml:space="preserve">Promocionar las aplicaciones y sitios digitalesde Caldas destino turístico </t>
  </si>
  <si>
    <t>Impactar personas participando de procesos de empleabilidad</t>
  </si>
  <si>
    <t>Realizar seguimiento de permanencia laboral con empresas</t>
  </si>
  <si>
    <t>Realizar seguimiento de permanencia laboral a personas</t>
  </si>
  <si>
    <t>Realizar reuniones empresariales</t>
  </si>
  <si>
    <t>Impactar  personas participando de las capacitaciones</t>
  </si>
  <si>
    <t>Realizar orientaciones individuales laborales</t>
  </si>
  <si>
    <t>Realizar orientaciones grupales laborales</t>
  </si>
  <si>
    <t>Impactar personas con la participación de cursos</t>
  </si>
  <si>
    <t>Realizar concertación interinstitucional</t>
  </si>
  <si>
    <t>Realizar asesorías individuales y grupales a emprendedores</t>
  </si>
  <si>
    <t>Implementar estrategias comunicativas (magazín, programa radial, piezas graficas, videos)</t>
  </si>
  <si>
    <t>Realizar ferias de emprendedores</t>
  </si>
  <si>
    <t>Realizar ferias Compre en  Caldas-sector comercio</t>
  </si>
  <si>
    <t>Entregar sellos de emprendimiento sostenible a comerciantes</t>
  </si>
  <si>
    <t>Realizar intercambios solidarios con municipios Aburrá Sur</t>
  </si>
  <si>
    <t>Realizar encuentro metropolitano de experiencias de emprendimiento sostenible</t>
  </si>
  <si>
    <t>Realizar alianzas interinstitucionales</t>
  </si>
  <si>
    <t>Alianza estratégica para financiación de emprendimientos para mujeres.</t>
  </si>
  <si>
    <t>Ofertas y difusion de cursos dirigidos a mujeres</t>
  </si>
  <si>
    <t>Poblacion femenina impactada con las ofertas y difusion de cursos de formación para el empleo y el emprendimiento</t>
  </si>
  <si>
    <t>Ferias de emprendimiento mujer</t>
  </si>
  <si>
    <t>Emprendedoras participantes de las Ferias de Emprendimiento</t>
  </si>
  <si>
    <t>Emprendedoras beneficiadas con programas de incubación</t>
  </si>
  <si>
    <t>Mujeres  beneficiadas a traves de programas de formación para el emprendimiento y empleo mediante alianzas estratégicas con entidades del orden nacional y/o recursos de Cooperación Internacional.</t>
  </si>
  <si>
    <t>Mujeres beneficiadas con el Taller satelite de confeccion</t>
  </si>
  <si>
    <t xml:space="preserve">Realizar encuentro de organizaciones de mujeres del aburra sur </t>
  </si>
  <si>
    <t>Acciones de caracterización  y actualización de productores y organizaciones de productores existentes.</t>
  </si>
  <si>
    <t>Sector agropecuario.</t>
  </si>
  <si>
    <t>Gobernanza del sector agropecuario.</t>
  </si>
  <si>
    <t>5 - Igualdad de Género</t>
  </si>
  <si>
    <t>_</t>
  </si>
  <si>
    <t>Transferencia de tecnología para el sector agropecuario.</t>
  </si>
  <si>
    <t>12 - Producción y Consumo Responsable</t>
  </si>
  <si>
    <t>Acciones de participación de pequeños productores y Unidades productivas en cadenas de transformación agropecuaria.</t>
  </si>
  <si>
    <t>Fortalecer las Unidades productivas a través del enfoque empresarial, manejo de registros, análisis de la información, comercialización de productos y enfoque asociativo.</t>
  </si>
  <si>
    <t>Producción sostenible, conservación de los recursos naturales y corredores biológicos.</t>
  </si>
  <si>
    <t>Acciones que promuevan la implementación de Buenas Prácticas de Producción, enfoque biosostenible, trasformación agropecuaria y practicas limpias.</t>
  </si>
  <si>
    <t>Acciones que permitan desarrollar Unidades productivas agropecuarias con enfoque agroecológico y autosostenible en la zona urbana y rural.</t>
  </si>
  <si>
    <t>15 - Vida de Ecosistemas Terrestres</t>
  </si>
  <si>
    <t>4 - Educación de Calidad</t>
  </si>
  <si>
    <t>Diagnostico, actualización e implementación de la política pública de Desarrollo Rural Municipal.</t>
  </si>
  <si>
    <t>1 - Fin de la Pobreza</t>
  </si>
  <si>
    <t xml:space="preserve">_ </t>
  </si>
  <si>
    <t>Apoyo y promoción al turismo.</t>
  </si>
  <si>
    <t>Planificación turística territorial.</t>
  </si>
  <si>
    <t>Formular, estructurar e implementar el plan estrategico de turismo.</t>
  </si>
  <si>
    <t>Conformación de escenarios de participación permanente con actores del sector turístico.</t>
  </si>
  <si>
    <t>Diagnostico, actualización e implementación  de la política pública de turismo.</t>
  </si>
  <si>
    <t>Instalación de puntos de información turística.</t>
  </si>
  <si>
    <t>Caldas destino turístico competitivo y sostenible.</t>
  </si>
  <si>
    <t>Apoyo al sector comercio.</t>
  </si>
  <si>
    <t>Fortalecimiento a la agencia pública de empleo.</t>
  </si>
  <si>
    <t>10 - Reducción de las Desigualdades</t>
  </si>
  <si>
    <t>Acciones institucionales integrales para la orientación laboral.</t>
  </si>
  <si>
    <t>Acciones  de comunicación y difusión e información en materia de empleo y emprendimiento.</t>
  </si>
  <si>
    <t>Emprendimiento e innovación.</t>
  </si>
  <si>
    <t>Caldas por el empleo y el emprendimiento sostenible.</t>
  </si>
  <si>
    <t>Ferias y /o ruedas de negocios realizadas  " Compre en Caldas".</t>
  </si>
  <si>
    <t>Fortalecimiento empresarial y productivo de Caldas.</t>
  </si>
  <si>
    <t>Acciones para promover la formulación de incentivos tributarios para grandes empresas, PYMES e iniciativas de emprendimiento que generen valor y promuevan la generación de nuevos puestos de trabajo.</t>
  </si>
  <si>
    <t>Estrategias que promuevan alianzas en beneficio del fortalecimiento comercial y generación del empleo digno.</t>
  </si>
  <si>
    <t>Mujeres con economía sostenible.</t>
  </si>
  <si>
    <t>Acciones relacionadas con programas de incubación de emprendimientos en líneas temáticas de interés estratégico como TICS, salud, educación e industrias naranjas.</t>
  </si>
  <si>
    <t>Acciones formativas en materia de productividad y emprendimiento como estrategia de generación de ingresos e independencia laboral mediante alianzas estratégicas con entidades del orden nacional y/o recursos de Cooperación Internacional.</t>
  </si>
  <si>
    <t>Acciones de fortalecimiento técnico, académico, administrativo, jurídico y tecnológico a grupos, corporaciones y Organizaciones de mujeres del Municipio de Caldas.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</si>
</sst>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 #,##0_-;\-* #,##0_-;_-* &quot;-&quot;??_-;_-@"/>
    <numFmt numFmtId="167" formatCode="0_ ;\-0\ "/>
    <numFmt numFmtId="168" formatCode="#,##0_ ;\-#,##0\ "/>
    <numFmt numFmtId="169" formatCode="_-&quot;$&quot;\ * #,##0_-;\-&quot;$&quot;\ * #,##0_-;_-&quot;$&quot;\ * &quot;-&quot;??_-;_-@_-"/>
    <numFmt numFmtId="170" formatCode="_-* #,##0.00_-;\-* #,##0.00_-;_-* &quot;-&quot;??_-;_-@"/>
    <numFmt numFmtId="171" formatCode="_-* #,##0_-;\-* #,##0_-;_-* &quot;-&quot;??_-;_-@_-"/>
    <numFmt numFmtId="172" formatCode="_-&quot;$&quot;\ * #,##0.00_-;\-&quot;$&quot;\ * #,##0.00_-;_-&quot;$&quot;\ * &quot;-&quot;??_-;_-@"/>
    <numFmt numFmtId="173" formatCode="_-&quot;$&quot;\ * #,##0_-;\-&quot;$&quot;\ * #,##0_-;_-&quot;$&quot;\ * &quot;-&quot;_-;_-@"/>
    <numFmt numFmtId="174" formatCode="_-&quot;$&quot;\ * #,##0_-;\-&quot;$&quot;\ * #,##0_-;_-&quot;$&quot;\ * &quot;-&quot;??_-;_-@"/>
    <numFmt numFmtId="175" formatCode="&quot;$&quot;\ #,##0"/>
    <numFmt numFmtId="176" formatCode="_(&quot;$&quot;\ * #,##0_);_(&quot;$&quot;\ * \(#,##0\);_(&quot;$&quot;\ * &quot;-&quot;??_);_(@_)"/>
    <numFmt numFmtId="177" formatCode="&quot;$&quot;\ #,##0_);[Red]\(&quot;$&quot;\ #,##0\)"/>
    <numFmt numFmtId="178" formatCode="_-&quot;$&quot;* #,##0_-;\-&quot;$&quot;* #,##0_-;_-&quot;$&quot;* &quot;-&quot;??_-;_-@_-"/>
    <numFmt numFmtId="179" formatCode="0.0%"/>
  </numFmts>
  <fonts count="27" x14ac:knownFonts="1">
    <font>
      <sz val="10"/>
      <color theme="1"/>
      <name val="Century Gothic"/>
      <family val="2"/>
      <scheme val="minor"/>
    </font>
    <font>
      <sz val="11"/>
      <color theme="1"/>
      <name val="Century Gothic"/>
      <family val="2"/>
      <scheme val="minor"/>
    </font>
    <font>
      <sz val="10"/>
      <color theme="1"/>
      <name val="Century Gothic"/>
      <family val="2"/>
      <scheme val="minor"/>
    </font>
    <font>
      <sz val="11"/>
      <color theme="1"/>
      <name val="Arial"/>
      <family val="2"/>
    </font>
    <font>
      <sz val="11"/>
      <color theme="1"/>
      <name val="Century Gothic"/>
      <family val="2"/>
      <scheme val="minor"/>
    </font>
    <font>
      <sz val="9"/>
      <color theme="1"/>
      <name val="Century Gothic"/>
      <family val="2"/>
      <scheme val="minor"/>
    </font>
    <font>
      <b/>
      <sz val="9"/>
      <color theme="1"/>
      <name val="Century Gothic"/>
      <family val="2"/>
      <scheme val="minor"/>
    </font>
    <font>
      <b/>
      <sz val="9"/>
      <name val="Century Gothic"/>
      <family val="2"/>
      <scheme val="minor"/>
    </font>
    <font>
      <sz val="9"/>
      <name val="Century Gothic"/>
      <family val="2"/>
      <scheme val="minor"/>
    </font>
    <font>
      <sz val="10"/>
      <color rgb="FF000000"/>
      <name val="Century Gothic"/>
      <family val="2"/>
      <scheme val="minor"/>
    </font>
    <font>
      <sz val="9"/>
      <color rgb="FF000000"/>
      <name val="Century Gothic"/>
      <family val="2"/>
      <scheme val="minor"/>
    </font>
    <font>
      <sz val="10"/>
      <color rgb="FF000000"/>
      <name val="Century Gothic"/>
      <family val="2"/>
      <scheme val="minor"/>
    </font>
    <font>
      <b/>
      <sz val="11"/>
      <color theme="1"/>
      <name val="Century Gothic"/>
      <family val="2"/>
      <scheme val="minor"/>
    </font>
    <font>
      <b/>
      <sz val="11"/>
      <name val="Century Gothic"/>
      <family val="2"/>
      <scheme val="minor"/>
    </font>
    <font>
      <b/>
      <sz val="9"/>
      <color rgb="FF000000"/>
      <name val="Century Gothic"/>
      <family val="2"/>
      <scheme val="minor"/>
    </font>
    <font>
      <sz val="8"/>
      <color theme="1"/>
      <name val="Century Gothic"/>
      <family val="2"/>
      <scheme val="minor"/>
    </font>
    <font>
      <b/>
      <sz val="8"/>
      <color theme="1"/>
      <name val="Century Gothic"/>
      <family val="2"/>
      <scheme val="minor"/>
    </font>
    <font>
      <b/>
      <sz val="8"/>
      <name val="Century Gothic"/>
      <family val="2"/>
      <scheme val="minor"/>
    </font>
    <font>
      <sz val="8"/>
      <name val="Century Gothic"/>
      <family val="2"/>
      <scheme val="minor"/>
    </font>
    <font>
      <b/>
      <sz val="8"/>
      <color theme="0" tint="-0.14999847407452621"/>
      <name val="Century Gothic"/>
      <family val="2"/>
      <scheme val="minor"/>
    </font>
    <font>
      <sz val="10"/>
      <name val="Century Gothic"/>
      <family val="2"/>
      <scheme val="minor"/>
    </font>
    <font>
      <sz val="11"/>
      <name val="Century Gothic"/>
      <family val="2"/>
      <scheme val="minor"/>
    </font>
    <font>
      <b/>
      <sz val="10"/>
      <name val="Century Gothic"/>
      <family val="2"/>
      <scheme val="minor"/>
    </font>
    <font>
      <sz val="10"/>
      <color theme="1"/>
      <name val="Arial"/>
    </font>
    <font>
      <sz val="10"/>
      <color theme="1"/>
      <name val="Arial"/>
      <family val="2"/>
    </font>
    <font>
      <sz val="9"/>
      <color rgb="FFFF0000"/>
      <name val="Century Gothic"/>
      <family val="2"/>
      <scheme val="minor"/>
    </font>
    <font>
      <sz val="11"/>
      <color rgb="FF000000"/>
      <name val="Arial"/>
      <family val="2"/>
    </font>
  </fonts>
  <fills count="4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6" tint="0.79998168889431442"/>
        <bgColor rgb="FF007984"/>
      </patternFill>
    </fill>
    <fill>
      <patternFill patternType="solid">
        <fgColor theme="9" tint="0.79998168889431442"/>
        <bgColor rgb="FF007984"/>
      </patternFill>
    </fill>
    <fill>
      <patternFill patternType="solid">
        <fgColor theme="4" tint="0.79998168889431442"/>
        <bgColor rgb="FF007984"/>
      </patternFill>
    </fill>
    <fill>
      <patternFill patternType="solid">
        <fgColor theme="7" tint="0.79998168889431442"/>
        <bgColor rgb="FF007984"/>
      </patternFill>
    </fill>
    <fill>
      <patternFill patternType="solid">
        <fgColor rgb="FFFFCCCC"/>
        <bgColor rgb="FF007984"/>
      </patternFill>
    </fill>
    <fill>
      <patternFill patternType="solid">
        <fgColor rgb="FFCCECFF"/>
        <bgColor rgb="FF007984"/>
      </patternFill>
    </fill>
    <fill>
      <patternFill patternType="solid">
        <fgColor theme="7" tint="0.59999389629810485"/>
        <bgColor rgb="FF007984"/>
      </patternFill>
    </fill>
    <fill>
      <patternFill patternType="solid">
        <fgColor rgb="FFFFE598"/>
        <bgColor rgb="FFFFE598"/>
      </patternFill>
    </fill>
    <fill>
      <patternFill patternType="solid">
        <fgColor theme="0"/>
        <bgColor theme="0"/>
      </patternFill>
    </fill>
    <fill>
      <patternFill patternType="solid">
        <fgColor rgb="FFFEF2CB"/>
        <bgColor rgb="FFFEF2CB"/>
      </patternFill>
    </fill>
    <fill>
      <patternFill patternType="solid">
        <fgColor rgb="FFFFFFFF"/>
        <bgColor rgb="FFFFFFFF"/>
      </patternFill>
    </fill>
    <fill>
      <patternFill patternType="solid">
        <fgColor rgb="FFECECEC"/>
        <bgColor rgb="FFECECEC"/>
      </patternFill>
    </fill>
    <fill>
      <patternFill patternType="solid">
        <fgColor rgb="FFE2EFD9"/>
        <bgColor rgb="FFE2EFD9"/>
      </patternFill>
    </fill>
    <fill>
      <patternFill patternType="solid">
        <fgColor rgb="FFD9E2F3"/>
        <bgColor rgb="FFD9E2F3"/>
      </patternFill>
    </fill>
    <fill>
      <patternFill patternType="solid">
        <fgColor rgb="FFFFCCCC"/>
        <bgColor rgb="FFFFCCCC"/>
      </patternFill>
    </fill>
    <fill>
      <patternFill patternType="solid">
        <fgColor rgb="FFCCECFF"/>
        <bgColor rgb="FFCCECFF"/>
      </patternFill>
    </fill>
    <fill>
      <patternFill patternType="solid">
        <fgColor rgb="FFEDEDED"/>
        <bgColor rgb="FF000000"/>
      </patternFill>
    </fill>
    <fill>
      <patternFill patternType="solid">
        <fgColor rgb="FFE2EFDA"/>
        <bgColor rgb="FF000000"/>
      </patternFill>
    </fill>
    <fill>
      <patternFill patternType="solid">
        <fgColor rgb="FFFFE699"/>
        <bgColor rgb="FF000000"/>
      </patternFill>
    </fill>
    <fill>
      <patternFill patternType="solid">
        <fgColor rgb="FFD9E1F2"/>
        <bgColor rgb="FF000000"/>
      </patternFill>
    </fill>
    <fill>
      <patternFill patternType="solid">
        <fgColor rgb="FFF58073"/>
        <bgColor rgb="FF000000"/>
      </patternFill>
    </fill>
    <fill>
      <patternFill patternType="solid">
        <fgColor rgb="FF87CEEB"/>
        <bgColor rgb="FF000000"/>
      </patternFill>
    </fill>
    <fill>
      <patternFill patternType="solid">
        <fgColor rgb="FFFFFFFF"/>
        <bgColor rgb="FF000000"/>
      </patternFill>
    </fill>
    <fill>
      <patternFill patternType="solid">
        <fgColor rgb="FFFFF2CC"/>
        <bgColor rgb="FF000000"/>
      </patternFill>
    </fill>
    <fill>
      <patternFill patternType="solid">
        <fgColor rgb="FFEDEDED"/>
        <bgColor rgb="FF007984"/>
      </patternFill>
    </fill>
    <fill>
      <patternFill patternType="solid">
        <fgColor rgb="FFE2EFDA"/>
        <bgColor rgb="FF007984"/>
      </patternFill>
    </fill>
    <fill>
      <patternFill patternType="solid">
        <fgColor rgb="FFD9E1F2"/>
        <bgColor rgb="FF007984"/>
      </patternFill>
    </fill>
    <fill>
      <patternFill patternType="solid">
        <fgColor rgb="FFFFF2CC"/>
        <bgColor rgb="FF007984"/>
      </patternFill>
    </fill>
    <fill>
      <patternFill patternType="solid">
        <fgColor rgb="FFFFE699"/>
        <bgColor rgb="FF007984"/>
      </patternFill>
    </fill>
    <fill>
      <patternFill patternType="solid">
        <fgColor rgb="FFFFFF00"/>
        <bgColor indexed="64"/>
      </patternFill>
    </fill>
    <fill>
      <patternFill patternType="solid">
        <fgColor theme="0"/>
        <bgColor rgb="FF007984"/>
      </patternFill>
    </fill>
    <fill>
      <patternFill patternType="solid">
        <fgColor theme="0"/>
        <bgColor rgb="FFFEF2CB"/>
      </patternFill>
    </fill>
  </fills>
  <borders count="39">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indexed="64"/>
      </left>
      <right style="thin">
        <color indexed="64"/>
      </right>
      <top/>
      <bottom/>
      <diagonal/>
    </border>
    <border>
      <left/>
      <right/>
      <top style="thin">
        <color rgb="FF000000"/>
      </top>
      <bottom/>
      <diagonal/>
    </border>
    <border>
      <left/>
      <right/>
      <top style="thin">
        <color theme="4" tint="0.39997558519241921"/>
      </top>
      <bottom style="thin">
        <color theme="4" tint="0.39997558519241921"/>
      </bottom>
      <diagonal/>
    </border>
    <border>
      <left style="thin">
        <color indexed="64"/>
      </left>
      <right style="thin">
        <color rgb="FF000000"/>
      </right>
      <top style="thin">
        <color rgb="FF000000"/>
      </top>
      <bottom style="thin">
        <color indexed="64"/>
      </bottom>
      <diagonal/>
    </border>
    <border>
      <left/>
      <right/>
      <top/>
      <bottom style="thin">
        <color theme="4" tint="0.39997558519241921"/>
      </bottom>
      <diagonal/>
    </border>
    <border>
      <left/>
      <right/>
      <top style="thin">
        <color theme="4" tint="0.39997558519241921"/>
      </top>
      <bottom/>
      <diagonal/>
    </border>
    <border>
      <left style="thin">
        <color indexed="64"/>
      </left>
      <right style="thin">
        <color indexed="64"/>
      </right>
      <top style="thin">
        <color theme="4" tint="0.39997558519241921"/>
      </top>
      <bottom style="thin">
        <color theme="4" tint="0.39997558519241921"/>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top style="thin">
        <color rgb="FF000000"/>
      </top>
      <bottom/>
      <diagonal/>
    </border>
    <border>
      <left/>
      <right style="thin">
        <color indexed="64"/>
      </right>
      <top style="thin">
        <color rgb="FF000000"/>
      </top>
      <bottom/>
      <diagonal/>
    </border>
  </borders>
  <cellStyleXfs count="15">
    <xf numFmtId="0" fontId="0" fillId="0" borderId="0"/>
    <xf numFmtId="43"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0" fontId="3" fillId="0" borderId="0"/>
    <xf numFmtId="0" fontId="4" fillId="0" borderId="0"/>
    <xf numFmtId="41" fontId="3" fillId="0" borderId="0" applyFont="0" applyFill="0" applyBorder="0" applyAlignment="0" applyProtection="0"/>
    <xf numFmtId="9" fontId="3"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xf numFmtId="0" fontId="9" fillId="0" borderId="0"/>
    <xf numFmtId="4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11" fillId="0" borderId="0"/>
  </cellStyleXfs>
  <cellXfs count="745">
    <xf numFmtId="0" fontId="0" fillId="0" borderId="0" xfId="0"/>
    <xf numFmtId="0" fontId="7" fillId="8" borderId="3" xfId="4" applyFont="1" applyFill="1" applyBorder="1" applyAlignment="1">
      <alignment horizontal="center" vertical="center" wrapText="1"/>
    </xf>
    <xf numFmtId="0" fontId="6" fillId="2" borderId="3" xfId="4" applyFont="1" applyFill="1" applyBorder="1" applyAlignment="1" applyProtection="1">
      <alignment horizontal="center" vertical="center" wrapText="1"/>
      <protection locked="0"/>
    </xf>
    <xf numFmtId="0" fontId="6" fillId="2" borderId="3" xfId="4" applyFont="1" applyFill="1" applyBorder="1" applyAlignment="1" applyProtection="1">
      <alignment horizontal="left" vertical="center" wrapText="1"/>
      <protection locked="0"/>
    </xf>
    <xf numFmtId="0" fontId="6" fillId="2" borderId="3" xfId="4" applyFont="1" applyFill="1" applyBorder="1" applyAlignment="1" applyProtection="1">
      <alignment vertical="center" wrapText="1"/>
      <protection locked="0"/>
    </xf>
    <xf numFmtId="0" fontId="7" fillId="2" borderId="3" xfId="5" applyFont="1" applyFill="1" applyBorder="1" applyAlignment="1" applyProtection="1">
      <alignment horizontal="left" vertical="center" wrapText="1"/>
      <protection locked="0"/>
    </xf>
    <xf numFmtId="14" fontId="7" fillId="2" borderId="3" xfId="4" applyNumberFormat="1" applyFont="1" applyFill="1" applyBorder="1" applyAlignment="1" applyProtection="1">
      <alignment horizontal="center" vertical="center" wrapText="1"/>
      <protection locked="0"/>
    </xf>
    <xf numFmtId="0" fontId="7" fillId="6" borderId="3" xfId="4" applyFont="1" applyFill="1" applyBorder="1" applyAlignment="1" applyProtection="1">
      <alignment horizontal="center" vertical="center" wrapText="1"/>
      <protection locked="0"/>
    </xf>
    <xf numFmtId="0" fontId="7" fillId="9" borderId="3" xfId="4" applyFont="1" applyFill="1" applyBorder="1" applyAlignment="1">
      <alignment horizontal="center" vertical="center" wrapText="1"/>
    </xf>
    <xf numFmtId="0" fontId="7" fillId="10" borderId="3" xfId="4" applyFont="1" applyFill="1" applyBorder="1" applyAlignment="1">
      <alignment horizontal="center" vertical="center" wrapText="1"/>
    </xf>
    <xf numFmtId="0" fontId="7" fillId="11" borderId="3" xfId="4" applyFont="1" applyFill="1" applyBorder="1" applyAlignment="1">
      <alignment horizontal="center" vertical="center" wrapText="1"/>
    </xf>
    <xf numFmtId="0" fontId="7" fillId="12" borderId="3" xfId="4" applyFont="1" applyFill="1" applyBorder="1" applyAlignment="1">
      <alignment horizontal="center" vertical="center" wrapText="1"/>
    </xf>
    <xf numFmtId="0" fontId="7" fillId="13" borderId="3" xfId="4" applyFont="1" applyFill="1" applyBorder="1" applyAlignment="1">
      <alignment horizontal="center" vertical="center" wrapText="1"/>
    </xf>
    <xf numFmtId="0" fontId="5" fillId="0" borderId="0" xfId="0" applyFont="1"/>
    <xf numFmtId="0" fontId="6" fillId="2" borderId="10" xfId="4" applyFont="1" applyFill="1" applyBorder="1" applyAlignment="1" applyProtection="1">
      <alignment horizontal="center" vertical="center" wrapText="1"/>
      <protection locked="0"/>
    </xf>
    <xf numFmtId="0" fontId="7" fillId="8" borderId="3" xfId="4" applyFont="1" applyFill="1" applyBorder="1" applyAlignment="1" applyProtection="1">
      <alignment horizontal="center" vertical="center" wrapText="1"/>
      <protection locked="0"/>
    </xf>
    <xf numFmtId="166" fontId="7" fillId="14" borderId="3" xfId="4" applyNumberFormat="1" applyFont="1" applyFill="1" applyBorder="1" applyAlignment="1">
      <alignment horizontal="center" vertical="center" wrapText="1"/>
    </xf>
    <xf numFmtId="43" fontId="7" fillId="14" borderId="3" xfId="4" applyNumberFormat="1" applyFont="1" applyFill="1" applyBorder="1" applyAlignment="1">
      <alignment horizontal="center" vertical="center" wrapText="1"/>
    </xf>
    <xf numFmtId="0" fontId="5" fillId="0" borderId="3" xfId="4" applyFont="1" applyBorder="1" applyAlignment="1" applyProtection="1">
      <alignment horizontal="center" vertical="center" wrapText="1"/>
      <protection locked="0"/>
    </xf>
    <xf numFmtId="0" fontId="5" fillId="0" borderId="3" xfId="4" applyFont="1" applyBorder="1" applyAlignment="1" applyProtection="1">
      <alignment horizontal="left" vertical="center" wrapText="1"/>
      <protection locked="0"/>
    </xf>
    <xf numFmtId="0" fontId="5" fillId="0" borderId="3" xfId="4" applyFont="1" applyBorder="1" applyAlignment="1" applyProtection="1">
      <alignment vertical="center" wrapText="1"/>
      <protection locked="0"/>
    </xf>
    <xf numFmtId="1" fontId="5" fillId="0" borderId="3" xfId="4" applyNumberFormat="1" applyFont="1" applyBorder="1" applyAlignment="1" applyProtection="1">
      <alignment horizontal="center" vertical="center" wrapText="1"/>
      <protection locked="0"/>
    </xf>
    <xf numFmtId="9" fontId="5" fillId="0" borderId="3" xfId="4" applyNumberFormat="1" applyFont="1" applyBorder="1" applyAlignment="1" applyProtection="1">
      <alignment horizontal="center" vertical="center" wrapText="1"/>
      <protection locked="0"/>
    </xf>
    <xf numFmtId="168" fontId="8" fillId="0" borderId="9" xfId="1" applyNumberFormat="1" applyFont="1" applyFill="1" applyBorder="1" applyAlignment="1" applyProtection="1">
      <alignment horizontal="center" vertical="center" wrapText="1"/>
      <protection locked="0"/>
    </xf>
    <xf numFmtId="0" fontId="8" fillId="0" borderId="3" xfId="4" applyFont="1" applyBorder="1" applyAlignment="1" applyProtection="1">
      <alignment horizontal="left" vertical="center" wrapText="1"/>
      <protection locked="0"/>
    </xf>
    <xf numFmtId="168" fontId="8" fillId="0" borderId="3" xfId="1" applyNumberFormat="1" applyFont="1" applyFill="1" applyBorder="1" applyAlignment="1" applyProtection="1">
      <alignment horizontal="center" vertical="center" wrapText="1"/>
      <protection locked="0"/>
    </xf>
    <xf numFmtId="9" fontId="8" fillId="0" borderId="9" xfId="4" applyNumberFormat="1" applyFont="1" applyBorder="1" applyAlignment="1" applyProtection="1">
      <alignment horizontal="center" vertical="center" wrapText="1"/>
      <protection locked="0"/>
    </xf>
    <xf numFmtId="169" fontId="5" fillId="0" borderId="3" xfId="2" applyNumberFormat="1" applyFont="1" applyFill="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166" fontId="5" fillId="0" borderId="3" xfId="0" applyNumberFormat="1" applyFont="1" applyBorder="1" applyAlignment="1" applyProtection="1">
      <alignment horizontal="center" vertical="center" wrapText="1"/>
      <protection locked="0"/>
    </xf>
    <xf numFmtId="169" fontId="5" fillId="0" borderId="3" xfId="2" applyNumberFormat="1" applyFont="1" applyFill="1" applyBorder="1" applyAlignment="1" applyProtection="1">
      <alignment horizontal="left" vertical="center" wrapText="1"/>
      <protection locked="0"/>
    </xf>
    <xf numFmtId="0" fontId="8" fillId="0" borderId="3" xfId="4" applyFont="1" applyFill="1" applyBorder="1" applyAlignment="1" applyProtection="1">
      <alignment horizontal="left" vertical="center" wrapText="1"/>
      <protection locked="0"/>
    </xf>
    <xf numFmtId="9" fontId="7" fillId="6" borderId="3" xfId="3" applyFont="1" applyFill="1" applyBorder="1" applyAlignment="1">
      <alignment horizontal="center" vertical="center" wrapText="1"/>
    </xf>
    <xf numFmtId="0" fontId="7" fillId="6" borderId="3" xfId="0" applyFont="1" applyFill="1" applyBorder="1" applyAlignment="1">
      <alignment horizontal="center" vertical="center" wrapText="1"/>
    </xf>
    <xf numFmtId="167" fontId="5" fillId="0" borderId="3" xfId="6" applyNumberFormat="1" applyFont="1" applyFill="1" applyBorder="1" applyAlignment="1" applyProtection="1">
      <alignment horizontal="center" vertical="center" wrapText="1"/>
      <protection locked="0"/>
    </xf>
    <xf numFmtId="1" fontId="5" fillId="0" borderId="3" xfId="4" applyNumberFormat="1" applyFont="1" applyFill="1" applyBorder="1" applyAlignment="1" applyProtection="1">
      <alignment horizontal="center" vertical="center" wrapText="1"/>
      <protection locked="0"/>
    </xf>
    <xf numFmtId="0" fontId="7" fillId="0" borderId="3" xfId="4" applyFont="1" applyFill="1" applyBorder="1" applyAlignment="1">
      <alignment horizontal="center" vertical="center" wrapText="1"/>
    </xf>
    <xf numFmtId="0" fontId="5" fillId="0" borderId="0" xfId="0" applyFont="1" applyFill="1"/>
    <xf numFmtId="0" fontId="6" fillId="2" borderId="12" xfId="4" applyFont="1" applyFill="1" applyBorder="1" applyAlignment="1" applyProtection="1">
      <alignment vertical="center" wrapText="1"/>
      <protection locked="0"/>
    </xf>
    <xf numFmtId="14" fontId="7" fillId="2" borderId="12" xfId="4" applyNumberFormat="1" applyFont="1" applyFill="1" applyBorder="1" applyAlignment="1" applyProtection="1">
      <alignment horizontal="center" vertical="center" wrapText="1"/>
      <protection locked="0"/>
    </xf>
    <xf numFmtId="0" fontId="6" fillId="6" borderId="12" xfId="4" applyFont="1" applyFill="1" applyBorder="1" applyAlignment="1" applyProtection="1">
      <alignment horizontal="center" vertical="center" wrapText="1"/>
      <protection locked="0"/>
    </xf>
    <xf numFmtId="0" fontId="7" fillId="9" borderId="3" xfId="4" applyFont="1" applyFill="1" applyBorder="1" applyAlignment="1" applyProtection="1">
      <alignment horizontal="center" vertical="center" wrapText="1"/>
      <protection locked="0"/>
    </xf>
    <xf numFmtId="0" fontId="7" fillId="10" borderId="3" xfId="4" applyFont="1" applyFill="1" applyBorder="1" applyAlignment="1" applyProtection="1">
      <alignment horizontal="center" vertical="center" wrapText="1"/>
      <protection locked="0"/>
    </xf>
    <xf numFmtId="0" fontId="7" fillId="11" borderId="3" xfId="4" applyFont="1" applyFill="1" applyBorder="1" applyAlignment="1" applyProtection="1">
      <alignment horizontal="center" vertical="center" wrapText="1"/>
      <protection locked="0"/>
    </xf>
    <xf numFmtId="0" fontId="7" fillId="12" borderId="3" xfId="4" applyFont="1" applyFill="1" applyBorder="1" applyAlignment="1" applyProtection="1">
      <alignment horizontal="center" vertical="center" wrapText="1"/>
      <protection locked="0"/>
    </xf>
    <xf numFmtId="0" fontId="7" fillId="13" borderId="3" xfId="4" applyFont="1" applyFill="1" applyBorder="1" applyAlignment="1" applyProtection="1">
      <alignment horizontal="center" vertical="center" wrapText="1"/>
      <protection locked="0"/>
    </xf>
    <xf numFmtId="0" fontId="6" fillId="6" borderId="3" xfId="4" applyFont="1" applyFill="1" applyBorder="1" applyAlignment="1" applyProtection="1">
      <alignment horizontal="center" vertical="center" wrapText="1"/>
      <protection locked="0"/>
    </xf>
    <xf numFmtId="0" fontId="6" fillId="6" borderId="3" xfId="0" applyFont="1" applyFill="1" applyBorder="1" applyAlignment="1" applyProtection="1">
      <alignment horizontal="center" vertical="center" wrapText="1"/>
      <protection locked="0"/>
    </xf>
    <xf numFmtId="165" fontId="7" fillId="14" borderId="3" xfId="2" applyFont="1" applyFill="1" applyBorder="1" applyAlignment="1" applyProtection="1">
      <alignment horizontal="center" vertical="center" wrapText="1"/>
      <protection locked="0"/>
    </xf>
    <xf numFmtId="166" fontId="7" fillId="14" borderId="3" xfId="4" applyNumberFormat="1" applyFont="1" applyFill="1" applyBorder="1" applyAlignment="1" applyProtection="1">
      <alignment horizontal="center" vertical="center" wrapText="1"/>
      <protection locked="0"/>
    </xf>
    <xf numFmtId="43" fontId="7" fillId="14" borderId="3" xfId="4" applyNumberFormat="1" applyFont="1" applyFill="1" applyBorder="1" applyAlignment="1" applyProtection="1">
      <alignment horizontal="center" vertical="center" wrapText="1"/>
      <protection locked="0"/>
    </xf>
    <xf numFmtId="0" fontId="5" fillId="2" borderId="3" xfId="4" applyFont="1" applyFill="1" applyBorder="1" applyAlignment="1" applyProtection="1">
      <alignment horizontal="left" vertical="center" wrapText="1"/>
      <protection locked="0"/>
    </xf>
    <xf numFmtId="0" fontId="5" fillId="2" borderId="3" xfId="4" applyFont="1" applyFill="1" applyBorder="1" applyAlignment="1" applyProtection="1">
      <alignment horizontal="center" vertical="center" wrapText="1"/>
      <protection locked="0"/>
    </xf>
    <xf numFmtId="168" fontId="5" fillId="2" borderId="3" xfId="1" applyNumberFormat="1" applyFont="1" applyFill="1" applyBorder="1" applyAlignment="1" applyProtection="1">
      <alignment horizontal="center" vertical="center" wrapText="1"/>
      <protection locked="0"/>
    </xf>
    <xf numFmtId="9" fontId="5" fillId="2" borderId="3" xfId="7" applyFont="1" applyFill="1" applyBorder="1" applyAlignment="1" applyProtection="1">
      <alignment horizontal="center" vertical="center" wrapText="1"/>
      <protection locked="0"/>
    </xf>
    <xf numFmtId="9" fontId="5" fillId="2" borderId="3" xfId="7" applyFont="1" applyFill="1" applyBorder="1" applyAlignment="1" applyProtection="1">
      <alignment horizontal="center" vertical="center" wrapText="1"/>
    </xf>
    <xf numFmtId="165" fontId="5" fillId="2" borderId="3" xfId="2" applyFont="1" applyFill="1" applyBorder="1" applyAlignment="1" applyProtection="1">
      <alignment horizontal="center" vertical="center" wrapText="1"/>
      <protection locked="0"/>
    </xf>
    <xf numFmtId="1" fontId="5" fillId="2" borderId="3" xfId="0" applyNumberFormat="1" applyFont="1" applyFill="1" applyBorder="1" applyAlignment="1" applyProtection="1">
      <alignment horizontal="center" vertical="center" wrapText="1"/>
      <protection locked="0"/>
    </xf>
    <xf numFmtId="169" fontId="5" fillId="2" borderId="3" xfId="2" applyNumberFormat="1"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9" fontId="5" fillId="2" borderId="3" xfId="4" applyNumberFormat="1" applyFont="1" applyFill="1" applyBorder="1" applyAlignment="1" applyProtection="1">
      <alignment horizontal="center" vertical="center" wrapText="1"/>
      <protection locked="0"/>
    </xf>
    <xf numFmtId="9" fontId="5" fillId="2" borderId="3" xfId="3" applyFont="1" applyFill="1" applyBorder="1" applyAlignment="1" applyProtection="1">
      <alignment horizontal="center" vertical="center" wrapText="1"/>
      <protection locked="0"/>
    </xf>
    <xf numFmtId="168" fontId="8" fillId="2" borderId="3" xfId="1" applyNumberFormat="1" applyFont="1" applyFill="1" applyBorder="1" applyAlignment="1" applyProtection="1">
      <alignment horizontal="center" vertical="center" wrapText="1"/>
      <protection locked="0"/>
    </xf>
    <xf numFmtId="3" fontId="8" fillId="2" borderId="3" xfId="0" applyNumberFormat="1" applyFont="1" applyFill="1" applyBorder="1" applyAlignment="1" applyProtection="1">
      <alignment horizontal="center" vertical="center" wrapText="1"/>
      <protection locked="0"/>
    </xf>
    <xf numFmtId="1" fontId="5" fillId="2" borderId="3" xfId="4" applyNumberFormat="1" applyFont="1" applyFill="1" applyBorder="1" applyAlignment="1" applyProtection="1">
      <alignment horizontal="center" vertical="center" wrapText="1"/>
      <protection locked="0"/>
    </xf>
    <xf numFmtId="0" fontId="13" fillId="2" borderId="12" xfId="5" applyFont="1" applyFill="1" applyBorder="1" applyAlignment="1" applyProtection="1">
      <alignment horizontal="left" vertical="center" wrapText="1"/>
      <protection locked="0"/>
    </xf>
    <xf numFmtId="0" fontId="13" fillId="9" borderId="3" xfId="4" applyFont="1" applyFill="1" applyBorder="1" applyAlignment="1" applyProtection="1">
      <alignment horizontal="center" vertical="center" wrapText="1"/>
      <protection locked="0"/>
    </xf>
    <xf numFmtId="0" fontId="4" fillId="0" borderId="0" xfId="0" applyFont="1"/>
    <xf numFmtId="164" fontId="5" fillId="0" borderId="0" xfId="9" applyFont="1"/>
    <xf numFmtId="0" fontId="5" fillId="0" borderId="3" xfId="4" applyFont="1" applyFill="1" applyBorder="1" applyAlignment="1" applyProtection="1">
      <alignment horizontal="left" vertical="center" wrapText="1"/>
      <protection locked="0"/>
    </xf>
    <xf numFmtId="0" fontId="5" fillId="0" borderId="3" xfId="4" applyFont="1" applyFill="1" applyBorder="1" applyAlignment="1" applyProtection="1">
      <alignment horizontal="center" vertical="center" wrapText="1"/>
      <protection locked="0"/>
    </xf>
    <xf numFmtId="0" fontId="5" fillId="0" borderId="0" xfId="4" applyFont="1" applyAlignment="1" applyProtection="1">
      <alignment horizontal="center" vertical="center" wrapText="1"/>
      <protection locked="0"/>
    </xf>
    <xf numFmtId="0" fontId="8" fillId="2" borderId="3" xfId="4" applyFont="1" applyFill="1" applyBorder="1" applyAlignment="1" applyProtection="1">
      <alignment horizontal="center" vertical="center" wrapText="1"/>
      <protection locked="0"/>
    </xf>
    <xf numFmtId="0" fontId="8" fillId="2" borderId="3" xfId="4" applyFont="1" applyFill="1" applyBorder="1" applyAlignment="1" applyProtection="1">
      <alignment horizontal="left" vertical="center" wrapText="1"/>
      <protection locked="0"/>
    </xf>
    <xf numFmtId="0" fontId="5" fillId="2" borderId="0" xfId="4" applyFont="1" applyFill="1" applyAlignment="1" applyProtection="1">
      <alignment horizontal="center" vertical="center" wrapText="1"/>
      <protection locked="0"/>
    </xf>
    <xf numFmtId="0" fontId="8" fillId="2" borderId="3" xfId="4" applyFont="1" applyFill="1" applyBorder="1" applyAlignment="1">
      <alignment horizontal="left" vertical="center" wrapText="1"/>
    </xf>
    <xf numFmtId="9" fontId="8" fillId="2" borderId="3" xfId="7" applyFont="1" applyFill="1" applyBorder="1" applyAlignment="1" applyProtection="1">
      <alignment horizontal="center" vertical="center" wrapText="1"/>
      <protection locked="0"/>
    </xf>
    <xf numFmtId="0" fontId="5" fillId="0" borderId="0" xfId="0" applyFont="1" applyAlignment="1"/>
    <xf numFmtId="0" fontId="5" fillId="0" borderId="0" xfId="0" applyFont="1" applyAlignment="1">
      <alignment horizontal="left" vertical="center"/>
    </xf>
    <xf numFmtId="0" fontId="6" fillId="16" borderId="13" xfId="0" applyFont="1" applyFill="1" applyBorder="1" applyAlignment="1">
      <alignment horizontal="left" vertical="center" wrapText="1"/>
    </xf>
    <xf numFmtId="0" fontId="6" fillId="20" borderId="15" xfId="0" applyFont="1" applyFill="1" applyBorder="1" applyAlignment="1">
      <alignment horizontal="left" vertical="center" wrapText="1"/>
    </xf>
    <xf numFmtId="0" fontId="6" fillId="19" borderId="13"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Fill="1" applyAlignment="1">
      <alignment horizontal="left" vertical="center"/>
    </xf>
    <xf numFmtId="0" fontId="6" fillId="6" borderId="3" xfId="4" applyFont="1" applyFill="1" applyBorder="1" applyAlignment="1">
      <alignment horizontal="center" vertical="center" wrapText="1"/>
    </xf>
    <xf numFmtId="0" fontId="6" fillId="6" borderId="3" xfId="0" applyFont="1" applyFill="1" applyBorder="1" applyAlignment="1">
      <alignment horizontal="center" vertical="center" wrapText="1"/>
    </xf>
    <xf numFmtId="168" fontId="5" fillId="0" borderId="3" xfId="1" applyNumberFormat="1" applyFont="1" applyFill="1" applyBorder="1" applyAlignment="1" applyProtection="1">
      <alignment horizontal="center" vertical="center" wrapText="1"/>
      <protection locked="0"/>
    </xf>
    <xf numFmtId="3" fontId="5" fillId="0" borderId="3" xfId="4" applyNumberFormat="1" applyFont="1" applyBorder="1" applyAlignment="1" applyProtection="1">
      <alignment horizontal="center" vertical="center" wrapText="1"/>
      <protection locked="0"/>
    </xf>
    <xf numFmtId="3" fontId="5" fillId="0" borderId="3" xfId="7" applyNumberFormat="1" applyFont="1" applyFill="1" applyBorder="1" applyAlignment="1" applyProtection="1">
      <alignment horizontal="center" vertical="center" wrapText="1"/>
      <protection locked="0"/>
    </xf>
    <xf numFmtId="9" fontId="5" fillId="0" borderId="3" xfId="7" applyFont="1" applyFill="1" applyBorder="1" applyAlignment="1" applyProtection="1">
      <alignment horizontal="center" vertical="center" wrapText="1"/>
    </xf>
    <xf numFmtId="9" fontId="5" fillId="0" borderId="3" xfId="1" applyNumberFormat="1" applyFont="1" applyFill="1" applyBorder="1" applyAlignment="1" applyProtection="1">
      <alignment horizontal="center" vertical="center" wrapText="1"/>
      <protection locked="0"/>
    </xf>
    <xf numFmtId="0" fontId="5" fillId="0" borderId="9" xfId="4" applyFont="1" applyBorder="1" applyAlignment="1" applyProtection="1">
      <alignment horizontal="left" vertical="center" wrapText="1"/>
      <protection locked="0"/>
    </xf>
    <xf numFmtId="3" fontId="5" fillId="0" borderId="10" xfId="4" applyNumberFormat="1"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9" fontId="5" fillId="0" borderId="3" xfId="0" applyNumberFormat="1" applyFont="1" applyBorder="1" applyAlignment="1">
      <alignment horizontal="center" vertical="center" wrapText="1"/>
    </xf>
    <xf numFmtId="0" fontId="5" fillId="0" borderId="3" xfId="0" applyFont="1" applyFill="1" applyBorder="1" applyAlignment="1" applyProtection="1">
      <alignment horizontal="center" vertical="center" wrapText="1"/>
      <protection locked="0"/>
    </xf>
    <xf numFmtId="166" fontId="5" fillId="0" borderId="3" xfId="0" applyNumberFormat="1" applyFont="1" applyFill="1" applyBorder="1" applyAlignment="1" applyProtection="1">
      <alignment horizontal="center" vertical="center" wrapText="1"/>
      <protection locked="0"/>
    </xf>
    <xf numFmtId="0" fontId="5" fillId="0" borderId="12" xfId="4" applyFont="1" applyBorder="1" applyAlignment="1" applyProtection="1">
      <alignment horizontal="center" vertical="center" wrapText="1"/>
      <protection locked="0"/>
    </xf>
    <xf numFmtId="168" fontId="5" fillId="0" borderId="12" xfId="1" applyNumberFormat="1" applyFont="1" applyFill="1" applyBorder="1" applyAlignment="1" applyProtection="1">
      <alignment horizontal="center" vertical="center" wrapText="1"/>
      <protection locked="0"/>
    </xf>
    <xf numFmtId="168" fontId="5" fillId="0" borderId="9" xfId="1" applyNumberFormat="1" applyFont="1" applyFill="1" applyBorder="1" applyAlignment="1" applyProtection="1">
      <alignment horizontal="center" vertical="center" wrapText="1"/>
      <protection locked="0"/>
    </xf>
    <xf numFmtId="0" fontId="10" fillId="0" borderId="3" xfId="4" applyFont="1" applyBorder="1" applyAlignment="1" applyProtection="1">
      <alignment horizontal="left" vertical="center" wrapText="1"/>
      <protection locked="0"/>
    </xf>
    <xf numFmtId="9" fontId="5" fillId="0" borderId="3" xfId="3" applyFont="1" applyFill="1" applyBorder="1" applyAlignment="1" applyProtection="1">
      <alignment horizontal="center" vertical="center" wrapText="1"/>
      <protection locked="0"/>
    </xf>
    <xf numFmtId="3" fontId="5" fillId="0" borderId="3" xfId="0" applyNumberFormat="1" applyFont="1" applyBorder="1" applyAlignment="1" applyProtection="1">
      <alignment horizontal="center" vertical="center" wrapText="1"/>
      <protection locked="0"/>
    </xf>
    <xf numFmtId="9" fontId="5" fillId="0" borderId="9" xfId="4" applyNumberFormat="1" applyFont="1" applyBorder="1" applyAlignment="1" applyProtection="1">
      <alignment horizontal="center" vertical="center" wrapText="1"/>
      <protection locked="0"/>
    </xf>
    <xf numFmtId="0" fontId="5" fillId="0" borderId="3" xfId="7" applyNumberFormat="1" applyFont="1" applyFill="1" applyBorder="1" applyAlignment="1" applyProtection="1">
      <alignment horizontal="center" vertical="center" wrapText="1"/>
      <protection locked="0"/>
    </xf>
    <xf numFmtId="9" fontId="5" fillId="0" borderId="3" xfId="4" applyNumberFormat="1" applyFont="1" applyBorder="1" applyAlignment="1" applyProtection="1">
      <alignment horizontal="left" vertical="center" wrapText="1"/>
      <protection locked="0"/>
    </xf>
    <xf numFmtId="0" fontId="5" fillId="2" borderId="0" xfId="4" applyFont="1" applyFill="1" applyAlignment="1" applyProtection="1">
      <alignment horizontal="center" wrapText="1"/>
      <protection locked="0"/>
    </xf>
    <xf numFmtId="0" fontId="5" fillId="2" borderId="0" xfId="4" applyFont="1" applyFill="1" applyAlignment="1" applyProtection="1">
      <alignment horizontal="left" wrapText="1"/>
      <protection locked="0"/>
    </xf>
    <xf numFmtId="0" fontId="5" fillId="2" borderId="0" xfId="4" applyFont="1" applyFill="1" applyAlignment="1" applyProtection="1">
      <alignment wrapText="1"/>
      <protection locked="0"/>
    </xf>
    <xf numFmtId="0" fontId="16" fillId="2" borderId="3" xfId="4" applyFont="1" applyFill="1" applyBorder="1" applyAlignment="1" applyProtection="1">
      <alignment vertical="center" wrapText="1"/>
      <protection locked="0"/>
    </xf>
    <xf numFmtId="0" fontId="16" fillId="2" borderId="10" xfId="4" applyFont="1" applyFill="1" applyBorder="1" applyAlignment="1" applyProtection="1">
      <alignment horizontal="center" vertical="center" wrapText="1"/>
      <protection locked="0"/>
    </xf>
    <xf numFmtId="0" fontId="16" fillId="6" borderId="12" xfId="4" applyFont="1" applyFill="1" applyBorder="1" applyAlignment="1" applyProtection="1">
      <alignment horizontal="center" vertical="center" wrapText="1"/>
      <protection locked="0"/>
    </xf>
    <xf numFmtId="0" fontId="17" fillId="8" borderId="3" xfId="4" applyFont="1" applyFill="1" applyBorder="1" applyAlignment="1">
      <alignment horizontal="center" vertical="center" wrapText="1"/>
    </xf>
    <xf numFmtId="0" fontId="17" fillId="9" borderId="3" xfId="4" applyFont="1" applyFill="1" applyBorder="1" applyAlignment="1">
      <alignment horizontal="center" vertical="center" wrapText="1"/>
    </xf>
    <xf numFmtId="0" fontId="17" fillId="10" borderId="3" xfId="4" applyFont="1" applyFill="1" applyBorder="1" applyAlignment="1">
      <alignment horizontal="center" vertical="center" wrapText="1"/>
    </xf>
    <xf numFmtId="0" fontId="17" fillId="11" borderId="3" xfId="4" applyFont="1" applyFill="1" applyBorder="1" applyAlignment="1">
      <alignment horizontal="center" vertical="center" wrapText="1"/>
    </xf>
    <xf numFmtId="0" fontId="17" fillId="12" borderId="3" xfId="4" applyFont="1" applyFill="1" applyBorder="1" applyAlignment="1">
      <alignment horizontal="center" vertical="center" wrapText="1"/>
    </xf>
    <xf numFmtId="0" fontId="17" fillId="13" borderId="3" xfId="4" applyFont="1" applyFill="1" applyBorder="1" applyAlignment="1">
      <alignment horizontal="center" vertical="center" wrapText="1"/>
    </xf>
    <xf numFmtId="0" fontId="16" fillId="6" borderId="3" xfId="4" applyFont="1" applyFill="1" applyBorder="1" applyAlignment="1">
      <alignment horizontal="center" vertical="center" wrapText="1"/>
    </xf>
    <xf numFmtId="0" fontId="16" fillId="6" borderId="3" xfId="0" applyFont="1" applyFill="1" applyBorder="1" applyAlignment="1">
      <alignment horizontal="center" vertical="center" wrapText="1"/>
    </xf>
    <xf numFmtId="166" fontId="17" fillId="14" borderId="3" xfId="4" applyNumberFormat="1" applyFont="1" applyFill="1" applyBorder="1" applyAlignment="1">
      <alignment horizontal="center" vertical="center" wrapText="1"/>
    </xf>
    <xf numFmtId="43" fontId="17" fillId="14" borderId="3" xfId="4" applyNumberFormat="1" applyFont="1" applyFill="1" applyBorder="1" applyAlignment="1">
      <alignment horizontal="center" vertical="center" wrapText="1"/>
    </xf>
    <xf numFmtId="0" fontId="15" fillId="0" borderId="0" xfId="0" applyFont="1" applyAlignment="1"/>
    <xf numFmtId="14" fontId="7" fillId="2" borderId="3" xfId="4" applyNumberFormat="1" applyFont="1" applyFill="1" applyBorder="1" applyAlignment="1" applyProtection="1">
      <alignment horizontal="left" vertical="center" wrapText="1"/>
      <protection locked="0"/>
    </xf>
    <xf numFmtId="0" fontId="5" fillId="0" borderId="0" xfId="0" applyFont="1" applyFill="1" applyAlignment="1">
      <alignment horizontal="center"/>
    </xf>
    <xf numFmtId="166" fontId="7" fillId="14" borderId="9" xfId="4"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14" fontId="6" fillId="0" borderId="13" xfId="0" applyNumberFormat="1" applyFont="1" applyFill="1" applyBorder="1" applyAlignment="1">
      <alignment horizontal="center" vertical="center" wrapText="1"/>
    </xf>
    <xf numFmtId="0" fontId="5" fillId="0" borderId="0" xfId="0" applyNumberFormat="1" applyFont="1" applyFill="1" applyAlignment="1">
      <alignment horizontal="left" vertical="center"/>
    </xf>
    <xf numFmtId="9" fontId="5" fillId="0" borderId="0" xfId="3" applyFont="1" applyFill="1" applyAlignment="1">
      <alignment horizontal="left" vertical="center"/>
    </xf>
    <xf numFmtId="176" fontId="5" fillId="0" borderId="0" xfId="2" applyNumberFormat="1" applyFont="1" applyFill="1" applyAlignment="1">
      <alignment horizontal="left" vertical="center"/>
    </xf>
    <xf numFmtId="0" fontId="5" fillId="0" borderId="0" xfId="0" applyFont="1" applyAlignment="1">
      <alignment horizontal="left"/>
    </xf>
    <xf numFmtId="9" fontId="5" fillId="0" borderId="0" xfId="3" applyFont="1" applyAlignment="1">
      <alignment horizontal="left"/>
    </xf>
    <xf numFmtId="176" fontId="5" fillId="0" borderId="0" xfId="2" applyNumberFormat="1" applyFont="1" applyAlignment="1">
      <alignment horizontal="left"/>
    </xf>
    <xf numFmtId="0" fontId="14" fillId="24" borderId="13" xfId="0" applyFont="1" applyFill="1" applyBorder="1" applyAlignment="1">
      <alignment horizontal="center" vertical="center" wrapText="1"/>
    </xf>
    <xf numFmtId="1" fontId="14" fillId="24" borderId="13" xfId="0" applyNumberFormat="1" applyFont="1" applyFill="1" applyBorder="1" applyAlignment="1">
      <alignment horizontal="center" vertical="center" wrapText="1"/>
    </xf>
    <xf numFmtId="175" fontId="5" fillId="2" borderId="0" xfId="4" applyNumberFormat="1" applyFont="1" applyFill="1" applyAlignment="1" applyProtection="1">
      <alignment wrapText="1"/>
      <protection locked="0"/>
    </xf>
    <xf numFmtId="0" fontId="18" fillId="0" borderId="0" xfId="0" applyFont="1" applyAlignment="1">
      <alignment horizontal="center" vertical="center" wrapText="1"/>
    </xf>
    <xf numFmtId="0" fontId="15" fillId="0" borderId="0" xfId="0" applyFont="1" applyAlignment="1"/>
    <xf numFmtId="0" fontId="17" fillId="0" borderId="13" xfId="0" applyFont="1" applyBorder="1" applyAlignment="1">
      <alignment vertical="center" wrapText="1"/>
    </xf>
    <xf numFmtId="14" fontId="17" fillId="0" borderId="13" xfId="0" applyNumberFormat="1" applyFont="1" applyBorder="1" applyAlignment="1">
      <alignment horizontal="center" vertical="center" wrapText="1"/>
    </xf>
    <xf numFmtId="0" fontId="18" fillId="0" borderId="20" xfId="0" applyFont="1" applyBorder="1"/>
    <xf numFmtId="0" fontId="17" fillId="20" borderId="15" xfId="0" applyFont="1" applyFill="1" applyBorder="1" applyAlignment="1">
      <alignment horizontal="center" vertical="center" wrapText="1"/>
    </xf>
    <xf numFmtId="0" fontId="17" fillId="19" borderId="13" xfId="0" applyFont="1" applyFill="1" applyBorder="1" applyAlignment="1">
      <alignment horizontal="center" vertical="center" wrapText="1"/>
    </xf>
    <xf numFmtId="0" fontId="17" fillId="20" borderId="13" xfId="0" applyFont="1" applyFill="1" applyBorder="1" applyAlignment="1">
      <alignment horizontal="center" vertical="center" wrapText="1"/>
    </xf>
    <xf numFmtId="0" fontId="17" fillId="21" borderId="13" xfId="0" applyFont="1" applyFill="1" applyBorder="1" applyAlignment="1">
      <alignment horizontal="center" vertical="center" wrapText="1"/>
    </xf>
    <xf numFmtId="0" fontId="17" fillId="17" borderId="13" xfId="0" applyFont="1" applyFill="1" applyBorder="1" applyAlignment="1">
      <alignment horizontal="center" vertical="center" wrapText="1"/>
    </xf>
    <xf numFmtId="0" fontId="17" fillId="22" borderId="13" xfId="0" applyFont="1" applyFill="1" applyBorder="1" applyAlignment="1">
      <alignment horizontal="center" vertical="center" wrapText="1"/>
    </xf>
    <xf numFmtId="0" fontId="17" fillId="23" borderId="13" xfId="0" applyFont="1" applyFill="1" applyBorder="1" applyAlignment="1">
      <alignment horizontal="center" vertical="center" wrapText="1"/>
    </xf>
    <xf numFmtId="166" fontId="17" fillId="15" borderId="13" xfId="0" applyNumberFormat="1" applyFont="1" applyFill="1" applyBorder="1" applyAlignment="1">
      <alignment horizontal="center" vertical="center" wrapText="1"/>
    </xf>
    <xf numFmtId="170" fontId="17" fillId="15" borderId="13" xfId="0" applyNumberFormat="1" applyFont="1" applyFill="1" applyBorder="1" applyAlignment="1">
      <alignment horizontal="center" vertical="center" wrapText="1"/>
    </xf>
    <xf numFmtId="0" fontId="14" fillId="30" borderId="3" xfId="0" applyFont="1" applyFill="1" applyBorder="1" applyAlignment="1">
      <alignment vertical="center" wrapText="1"/>
    </xf>
    <xf numFmtId="0" fontId="7" fillId="30" borderId="3" xfId="0" applyFont="1" applyFill="1" applyBorder="1" applyAlignment="1">
      <alignment horizontal="left" vertical="center" wrapText="1"/>
    </xf>
    <xf numFmtId="14" fontId="7" fillId="30" borderId="3" xfId="0" applyNumberFormat="1" applyFont="1" applyFill="1" applyBorder="1" applyAlignment="1">
      <alignment horizontal="center" vertical="center" wrapText="1"/>
    </xf>
    <xf numFmtId="0" fontId="14" fillId="30" borderId="10" xfId="0" applyFont="1" applyFill="1" applyBorder="1" applyAlignment="1">
      <alignment horizontal="center" vertical="center" wrapText="1"/>
    </xf>
    <xf numFmtId="0" fontId="14" fillId="25" borderId="12" xfId="0" applyFont="1" applyFill="1" applyBorder="1" applyAlignment="1">
      <alignment horizontal="center" vertical="center" wrapText="1"/>
    </xf>
    <xf numFmtId="0" fontId="7" fillId="32" borderId="16" xfId="0" applyFont="1" applyFill="1" applyBorder="1" applyAlignment="1">
      <alignment horizontal="center" vertical="center" wrapText="1"/>
    </xf>
    <xf numFmtId="1" fontId="7" fillId="32" borderId="16" xfId="0" applyNumberFormat="1" applyFont="1" applyFill="1" applyBorder="1" applyAlignment="1">
      <alignment horizontal="center" vertical="center" wrapText="1"/>
    </xf>
    <xf numFmtId="0" fontId="7" fillId="33" borderId="16" xfId="0" applyFont="1" applyFill="1" applyBorder="1" applyAlignment="1">
      <alignment horizontal="center" vertical="center" wrapText="1"/>
    </xf>
    <xf numFmtId="0" fontId="7" fillId="34" borderId="16" xfId="0" applyFont="1" applyFill="1" applyBorder="1" applyAlignment="1">
      <alignment horizontal="center" vertical="center" wrapText="1"/>
    </xf>
    <xf numFmtId="0" fontId="7" fillId="35" borderId="16" xfId="0" applyFont="1" applyFill="1" applyBorder="1" applyAlignment="1">
      <alignment horizontal="center" vertical="center" wrapText="1"/>
    </xf>
    <xf numFmtId="0" fontId="7" fillId="12" borderId="16" xfId="0" applyFont="1" applyFill="1" applyBorder="1" applyAlignment="1">
      <alignment horizontal="center" vertical="center" wrapText="1"/>
    </xf>
    <xf numFmtId="0" fontId="7" fillId="13" borderId="16" xfId="0" applyFont="1" applyFill="1" applyBorder="1" applyAlignment="1">
      <alignment horizontal="center" vertical="center" wrapText="1"/>
    </xf>
    <xf numFmtId="0" fontId="14" fillId="25" borderId="16" xfId="0" applyFont="1" applyFill="1" applyBorder="1" applyAlignment="1">
      <alignment horizontal="center" vertical="center" wrapText="1"/>
    </xf>
    <xf numFmtId="0" fontId="7" fillId="36" borderId="16" xfId="0" applyFont="1" applyFill="1" applyBorder="1" applyAlignment="1">
      <alignment horizontal="center" vertical="center" wrapText="1"/>
    </xf>
    <xf numFmtId="0" fontId="7" fillId="8" borderId="3" xfId="4" applyFont="1" applyFill="1" applyBorder="1" applyAlignment="1">
      <alignment vertical="center" wrapText="1"/>
    </xf>
    <xf numFmtId="0" fontId="6" fillId="0" borderId="0" xfId="4" applyFont="1" applyFill="1" applyAlignment="1" applyProtection="1">
      <alignment horizontal="center" vertical="center" wrapText="1"/>
      <protection locked="0"/>
    </xf>
    <xf numFmtId="0" fontId="5" fillId="0" borderId="0" xfId="4" applyFont="1" applyFill="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5" fillId="0" borderId="0" xfId="4" applyFont="1" applyFill="1" applyAlignment="1" applyProtection="1">
      <alignment vertical="center" wrapText="1"/>
      <protection locked="0"/>
    </xf>
    <xf numFmtId="0" fontId="5" fillId="0" borderId="0" xfId="4" applyFont="1" applyFill="1" applyAlignment="1" applyProtection="1">
      <alignment horizontal="center" wrapText="1"/>
      <protection locked="0"/>
    </xf>
    <xf numFmtId="0" fontId="5" fillId="0" borderId="0" xfId="4" applyFont="1" applyFill="1" applyAlignment="1" applyProtection="1">
      <alignment horizontal="left" wrapText="1"/>
      <protection locked="0"/>
    </xf>
    <xf numFmtId="0" fontId="5" fillId="0" borderId="0" xfId="4" applyFont="1" applyFill="1" applyAlignment="1" applyProtection="1">
      <alignment wrapText="1"/>
      <protection locked="0"/>
    </xf>
    <xf numFmtId="0" fontId="5" fillId="2" borderId="0" xfId="4" applyFont="1" applyFill="1" applyAlignment="1" applyProtection="1">
      <alignment vertical="center" wrapText="1"/>
      <protection locked="0"/>
    </xf>
    <xf numFmtId="0" fontId="7" fillId="2" borderId="3" xfId="4" applyFont="1" applyFill="1" applyBorder="1" applyAlignment="1" applyProtection="1">
      <alignment horizontal="left" vertical="center" wrapText="1"/>
      <protection locked="0"/>
    </xf>
    <xf numFmtId="0" fontId="7" fillId="2" borderId="10" xfId="4" applyFont="1" applyFill="1" applyBorder="1" applyAlignment="1" applyProtection="1">
      <alignment horizontal="center" vertical="center" wrapText="1"/>
      <protection locked="0"/>
    </xf>
    <xf numFmtId="0" fontId="7" fillId="6" borderId="12" xfId="4" applyFont="1" applyFill="1" applyBorder="1" applyAlignment="1" applyProtection="1">
      <alignment vertical="center" wrapText="1"/>
      <protection locked="0"/>
    </xf>
    <xf numFmtId="0" fontId="7" fillId="6" borderId="3" xfId="4" applyFont="1" applyFill="1" applyBorder="1" applyAlignment="1">
      <alignment vertical="center" wrapText="1"/>
    </xf>
    <xf numFmtId="0" fontId="7" fillId="6" borderId="3" xfId="0" applyFont="1" applyFill="1" applyBorder="1" applyAlignment="1">
      <alignment vertical="center" wrapText="1"/>
    </xf>
    <xf numFmtId="168" fontId="8" fillId="2" borderId="3" xfId="1" applyNumberFormat="1" applyFont="1" applyFill="1" applyBorder="1" applyAlignment="1" applyProtection="1">
      <alignment horizontal="center" vertical="center" wrapText="1"/>
    </xf>
    <xf numFmtId="169" fontId="8" fillId="2" borderId="3" xfId="2" applyNumberFormat="1" applyFont="1" applyFill="1" applyBorder="1" applyAlignment="1" applyProtection="1">
      <alignment horizontal="left" vertical="center" wrapText="1"/>
      <protection locked="0"/>
    </xf>
    <xf numFmtId="9" fontId="8" fillId="2" borderId="3" xfId="3" applyFont="1" applyFill="1" applyBorder="1" applyAlignment="1" applyProtection="1">
      <alignment horizontal="center" vertical="center" wrapText="1"/>
    </xf>
    <xf numFmtId="168" fontId="8" fillId="2" borderId="3" xfId="1" applyNumberFormat="1" applyFont="1" applyFill="1" applyBorder="1" applyAlignment="1" applyProtection="1">
      <alignment horizontal="center" vertical="center"/>
    </xf>
    <xf numFmtId="167" fontId="8" fillId="2" borderId="3" xfId="6" applyNumberFormat="1" applyFont="1" applyFill="1" applyBorder="1" applyAlignment="1" applyProtection="1">
      <alignment horizontal="left" vertical="center" wrapText="1"/>
      <protection locked="0"/>
    </xf>
    <xf numFmtId="169" fontId="8" fillId="2" borderId="3" xfId="2" applyNumberFormat="1" applyFont="1" applyFill="1" applyBorder="1" applyAlignment="1" applyProtection="1">
      <alignment horizontal="center" vertical="center" wrapText="1"/>
      <protection locked="0"/>
    </xf>
    <xf numFmtId="0" fontId="8" fillId="0" borderId="0" xfId="0" applyFont="1" applyAlignment="1">
      <alignment horizontal="left"/>
    </xf>
    <xf numFmtId="0" fontId="8" fillId="0" borderId="0" xfId="0" applyFont="1" applyAlignment="1">
      <alignment horizontal="center"/>
    </xf>
    <xf numFmtId="0" fontId="8" fillId="0" borderId="0" xfId="0" applyFont="1" applyAlignment="1"/>
    <xf numFmtId="14" fontId="19" fillId="2" borderId="3" xfId="4" applyNumberFormat="1" applyFont="1" applyFill="1" applyBorder="1" applyAlignment="1" applyProtection="1">
      <alignment horizontal="center" vertical="center" wrapText="1"/>
      <protection locked="0"/>
    </xf>
    <xf numFmtId="9" fontId="8" fillId="2" borderId="3" xfId="3" applyFont="1" applyFill="1" applyBorder="1" applyAlignment="1" applyProtection="1">
      <alignment horizontal="center" vertical="center" wrapText="1"/>
      <protection locked="0"/>
    </xf>
    <xf numFmtId="0" fontId="5" fillId="0" borderId="0" xfId="0" applyFont="1" applyAlignment="1">
      <alignment horizontal="center"/>
    </xf>
    <xf numFmtId="0" fontId="8" fillId="0" borderId="20" xfId="0" applyFont="1" applyBorder="1" applyAlignment="1">
      <alignment horizontal="center" vertical="center"/>
    </xf>
    <xf numFmtId="9" fontId="5" fillId="0" borderId="0" xfId="0" applyNumberFormat="1" applyFont="1" applyAlignment="1"/>
    <xf numFmtId="173" fontId="5" fillId="0" borderId="0" xfId="0" applyNumberFormat="1" applyFont="1" applyAlignment="1"/>
    <xf numFmtId="0" fontId="5" fillId="0" borderId="0" xfId="0" applyFont="1" applyAlignment="1">
      <alignment horizontal="centerContinuous"/>
    </xf>
    <xf numFmtId="14" fontId="7" fillId="16" borderId="13" xfId="0" applyNumberFormat="1" applyFont="1" applyFill="1" applyBorder="1" applyAlignment="1">
      <alignment horizontal="center" vertical="center" wrapText="1"/>
    </xf>
    <xf numFmtId="0" fontId="6" fillId="19" borderId="14" xfId="0" applyFont="1" applyFill="1" applyBorder="1" applyAlignment="1">
      <alignment horizontal="center" vertical="center" wrapText="1"/>
    </xf>
    <xf numFmtId="0" fontId="6" fillId="20" borderId="14" xfId="0" applyFont="1" applyFill="1" applyBorder="1" applyAlignment="1">
      <alignment horizontal="center" vertical="center" wrapText="1"/>
    </xf>
    <xf numFmtId="0" fontId="6" fillId="21" borderId="14" xfId="0" applyFont="1" applyFill="1" applyBorder="1" applyAlignment="1">
      <alignment horizontal="center" vertical="center" wrapText="1"/>
    </xf>
    <xf numFmtId="0" fontId="6" fillId="17" borderId="14" xfId="0" applyFont="1" applyFill="1" applyBorder="1" applyAlignment="1">
      <alignment horizontal="center" vertical="center" wrapText="1"/>
    </xf>
    <xf numFmtId="0" fontId="6" fillId="22" borderId="14" xfId="0" applyFont="1" applyFill="1" applyBorder="1" applyAlignment="1">
      <alignment horizontal="center" vertical="center" wrapText="1"/>
    </xf>
    <xf numFmtId="0" fontId="6" fillId="23" borderId="14" xfId="0" applyFont="1" applyFill="1" applyBorder="1" applyAlignment="1">
      <alignment horizontal="center" vertical="center" wrapText="1"/>
    </xf>
    <xf numFmtId="166" fontId="6" fillId="15" borderId="14" xfId="0" applyNumberFormat="1" applyFont="1" applyFill="1" applyBorder="1" applyAlignment="1">
      <alignment horizontal="center" vertical="center" wrapText="1"/>
    </xf>
    <xf numFmtId="170" fontId="6" fillId="15" borderId="14" xfId="0" applyNumberFormat="1" applyFont="1" applyFill="1" applyBorder="1" applyAlignment="1">
      <alignment horizontal="center" vertical="center" wrapText="1"/>
    </xf>
    <xf numFmtId="0" fontId="5" fillId="0" borderId="0" xfId="0" applyFont="1" applyAlignment="1">
      <alignment vertical="center"/>
    </xf>
    <xf numFmtId="0" fontId="14" fillId="0" borderId="13" xfId="0" applyFont="1" applyBorder="1" applyAlignment="1">
      <alignment vertical="center" wrapText="1"/>
    </xf>
    <xf numFmtId="0" fontId="14" fillId="25" borderId="13" xfId="0" applyFont="1" applyFill="1" applyBorder="1" applyAlignment="1">
      <alignment horizontal="center" vertical="center" wrapText="1"/>
    </xf>
    <xf numFmtId="0" fontId="14" fillId="27" borderId="13" xfId="0" applyFont="1" applyFill="1" applyBorder="1" applyAlignment="1">
      <alignment horizontal="center" vertical="center" wrapText="1"/>
    </xf>
    <xf numFmtId="0" fontId="14" fillId="26" borderId="13" xfId="0" applyFont="1" applyFill="1" applyBorder="1" applyAlignment="1">
      <alignment horizontal="center" vertical="center" wrapText="1"/>
    </xf>
    <xf numFmtId="0" fontId="14" fillId="28" borderId="13" xfId="0" applyFont="1" applyFill="1" applyBorder="1" applyAlignment="1">
      <alignment horizontal="center" vertical="center" wrapText="1"/>
    </xf>
    <xf numFmtId="0" fontId="14" fillId="29" borderId="13" xfId="0" applyFont="1" applyFill="1" applyBorder="1" applyAlignment="1">
      <alignment horizontal="center" vertical="center" wrapText="1"/>
    </xf>
    <xf numFmtId="0" fontId="5" fillId="0" borderId="0" xfId="0" applyFont="1" applyFill="1" applyAlignment="1">
      <alignment horizontal="center" vertical="center"/>
    </xf>
    <xf numFmtId="0" fontId="8" fillId="2" borderId="3" xfId="0" applyFont="1" applyFill="1" applyBorder="1" applyAlignment="1" applyProtection="1">
      <alignment horizontal="center" vertical="center" wrapText="1"/>
      <protection locked="0"/>
    </xf>
    <xf numFmtId="15" fontId="7" fillId="2" borderId="3" xfId="4" applyNumberFormat="1" applyFont="1" applyFill="1" applyBorder="1" applyAlignment="1" applyProtection="1">
      <alignment horizontal="center" vertical="center" wrapText="1"/>
      <protection locked="0"/>
    </xf>
    <xf numFmtId="14" fontId="14" fillId="0" borderId="13" xfId="0" applyNumberFormat="1" applyFont="1" applyBorder="1" applyAlignment="1">
      <alignment vertical="center" wrapText="1"/>
    </xf>
    <xf numFmtId="0" fontId="6" fillId="2" borderId="3" xfId="4" applyFont="1" applyFill="1" applyBorder="1" applyAlignment="1" applyProtection="1">
      <alignment horizontal="center" vertical="center" wrapText="1"/>
      <protection locked="0"/>
    </xf>
    <xf numFmtId="0" fontId="14" fillId="26" borderId="13" xfId="0" applyFont="1" applyFill="1" applyBorder="1" applyAlignment="1">
      <alignment horizontal="center" vertical="center" wrapText="1"/>
    </xf>
    <xf numFmtId="0" fontId="14" fillId="0" borderId="13" xfId="0" applyFont="1" applyBorder="1" applyAlignment="1">
      <alignment vertical="center" wrapText="1"/>
    </xf>
    <xf numFmtId="0" fontId="6" fillId="0" borderId="13" xfId="0" applyFont="1" applyFill="1" applyBorder="1" applyAlignment="1">
      <alignment horizontal="center" vertical="center" wrapText="1"/>
    </xf>
    <xf numFmtId="0" fontId="18" fillId="0" borderId="26" xfId="0" applyFont="1" applyBorder="1"/>
    <xf numFmtId="0" fontId="15" fillId="0" borderId="0" xfId="0" applyFont="1" applyAlignment="1"/>
    <xf numFmtId="0" fontId="14" fillId="30" borderId="11" xfId="0" applyFont="1" applyFill="1" applyBorder="1" applyAlignment="1">
      <alignment horizontal="center" vertical="center" wrapText="1"/>
    </xf>
    <xf numFmtId="0" fontId="7" fillId="2" borderId="11" xfId="4" applyFont="1" applyFill="1" applyBorder="1" applyAlignment="1" applyProtection="1">
      <alignment horizontal="center" vertical="center" wrapText="1"/>
      <protection locked="0"/>
    </xf>
    <xf numFmtId="0" fontId="16" fillId="2" borderId="11" xfId="4" applyFont="1" applyFill="1" applyBorder="1" applyAlignment="1" applyProtection="1">
      <alignment horizontal="center" vertical="center" wrapText="1"/>
      <protection locked="0"/>
    </xf>
    <xf numFmtId="4" fontId="3" fillId="0" borderId="0" xfId="4" applyNumberFormat="1" applyAlignment="1">
      <alignment vertical="center"/>
    </xf>
    <xf numFmtId="41" fontId="17" fillId="19" borderId="13" xfId="8" applyFont="1" applyFill="1" applyBorder="1" applyAlignment="1">
      <alignment horizontal="center" vertical="center" wrapText="1"/>
    </xf>
    <xf numFmtId="41" fontId="15" fillId="0" borderId="0" xfId="8" applyFont="1" applyAlignment="1"/>
    <xf numFmtId="3" fontId="8" fillId="2" borderId="3" xfId="7" applyNumberFormat="1" applyFont="1" applyFill="1" applyBorder="1" applyAlignment="1" applyProtection="1">
      <alignment horizontal="center" vertical="center" wrapText="1"/>
      <protection locked="0"/>
    </xf>
    <xf numFmtId="1" fontId="8" fillId="2" borderId="3" xfId="7" applyNumberFormat="1" applyFont="1" applyFill="1" applyBorder="1" applyAlignment="1" applyProtection="1">
      <alignment horizontal="center" vertical="center" wrapText="1"/>
      <protection locked="0"/>
    </xf>
    <xf numFmtId="1" fontId="8" fillId="2" borderId="3" xfId="1" applyNumberFormat="1" applyFont="1" applyFill="1" applyBorder="1" applyAlignment="1" applyProtection="1">
      <alignment horizontal="center" vertical="center" wrapText="1"/>
      <protection locked="0"/>
    </xf>
    <xf numFmtId="0" fontId="8" fillId="0" borderId="0" xfId="0" applyFont="1" applyAlignment="1">
      <alignment horizontal="center" vertical="center"/>
    </xf>
    <xf numFmtId="44" fontId="5" fillId="2" borderId="0" xfId="4" applyNumberFormat="1" applyFont="1" applyFill="1" applyAlignment="1" applyProtection="1">
      <alignment horizontal="center" vertical="center" wrapText="1"/>
      <protection locked="0"/>
    </xf>
    <xf numFmtId="43" fontId="5" fillId="2" borderId="0" xfId="4" applyNumberFormat="1" applyFont="1" applyFill="1" applyAlignment="1" applyProtection="1">
      <alignment wrapText="1"/>
      <protection locked="0"/>
    </xf>
    <xf numFmtId="0" fontId="22" fillId="2" borderId="3" xfId="5" applyFont="1" applyFill="1" applyBorder="1" applyAlignment="1" applyProtection="1">
      <alignment horizontal="left" vertical="center" wrapText="1"/>
      <protection locked="0"/>
    </xf>
    <xf numFmtId="0" fontId="22" fillId="9" borderId="3" xfId="4" applyFont="1" applyFill="1" applyBorder="1" applyAlignment="1">
      <alignment horizontal="center" vertical="center" wrapText="1"/>
    </xf>
    <xf numFmtId="0" fontId="2" fillId="0" borderId="0" xfId="0" applyFont="1"/>
    <xf numFmtId="0" fontId="13" fillId="0" borderId="13" xfId="0" applyFont="1" applyBorder="1" applyAlignment="1">
      <alignment horizontal="left" vertical="center" wrapText="1"/>
    </xf>
    <xf numFmtId="0" fontId="13" fillId="20" borderId="13" xfId="0" applyFont="1" applyFill="1" applyBorder="1" applyAlignment="1">
      <alignment horizontal="center" vertical="center" wrapText="1"/>
    </xf>
    <xf numFmtId="0" fontId="4" fillId="0" borderId="0" xfId="0" applyFont="1" applyAlignment="1"/>
    <xf numFmtId="176" fontId="8" fillId="2" borderId="3" xfId="2" applyNumberFormat="1" applyFont="1" applyFill="1" applyBorder="1" applyAlignment="1">
      <alignment horizontal="center" vertical="center"/>
    </xf>
    <xf numFmtId="42" fontId="8" fillId="2" borderId="3" xfId="2" applyNumberFormat="1" applyFont="1" applyFill="1" applyBorder="1" applyAlignment="1" applyProtection="1">
      <alignment horizontal="center" vertical="center" wrapText="1"/>
      <protection locked="0"/>
    </xf>
    <xf numFmtId="3" fontId="8" fillId="2" borderId="3" xfId="4" applyNumberFormat="1" applyFont="1" applyFill="1" applyBorder="1" applyAlignment="1">
      <alignment horizontal="center" vertical="center" wrapText="1"/>
    </xf>
    <xf numFmtId="166" fontId="8" fillId="2" borderId="3" xfId="0" applyNumberFormat="1" applyFont="1" applyFill="1" applyBorder="1" applyAlignment="1" applyProtection="1">
      <alignment horizontal="center" vertical="center" wrapText="1"/>
      <protection locked="0"/>
    </xf>
    <xf numFmtId="0" fontId="8" fillId="0" borderId="26" xfId="0" applyFont="1" applyBorder="1" applyAlignment="1">
      <alignment horizontal="center" vertical="center"/>
    </xf>
    <xf numFmtId="0" fontId="6" fillId="2" borderId="11" xfId="4" applyFont="1" applyFill="1" applyBorder="1" applyAlignment="1" applyProtection="1">
      <alignment horizontal="center" vertical="center" wrapText="1"/>
      <protection locked="0"/>
    </xf>
    <xf numFmtId="0" fontId="6" fillId="2" borderId="11" xfId="4" applyFont="1" applyFill="1" applyBorder="1" applyAlignment="1" applyProtection="1">
      <alignment horizontal="center" vertical="center" wrapText="1"/>
      <protection locked="0"/>
    </xf>
    <xf numFmtId="0" fontId="7" fillId="8" borderId="3" xfId="4" applyFont="1" applyFill="1" applyBorder="1" applyAlignment="1" applyProtection="1">
      <alignment horizontal="center" vertical="center" wrapText="1"/>
      <protection locked="0"/>
    </xf>
    <xf numFmtId="0" fontId="6" fillId="2" borderId="3" xfId="4" applyFont="1" applyFill="1" applyBorder="1" applyAlignment="1" applyProtection="1">
      <alignment horizontal="left" vertical="center" wrapText="1"/>
      <protection locked="0"/>
    </xf>
    <xf numFmtId="0" fontId="6" fillId="2" borderId="11" xfId="4" applyFont="1" applyFill="1" applyBorder="1" applyAlignment="1" applyProtection="1">
      <alignment horizontal="center" vertical="center" wrapText="1"/>
      <protection locked="0"/>
    </xf>
    <xf numFmtId="0" fontId="6" fillId="2" borderId="10" xfId="4" applyFont="1" applyFill="1" applyBorder="1" applyAlignment="1" applyProtection="1">
      <alignment horizontal="center" vertical="center" wrapText="1"/>
      <protection locked="0"/>
    </xf>
    <xf numFmtId="0" fontId="6" fillId="6" borderId="12" xfId="4" applyFont="1" applyFill="1" applyBorder="1" applyAlignment="1" applyProtection="1">
      <alignment horizontal="center" vertical="center" wrapText="1"/>
      <protection locked="0"/>
    </xf>
    <xf numFmtId="0" fontId="5" fillId="0" borderId="0" xfId="0" applyFont="1" applyAlignment="1">
      <alignment horizontal="left" vertical="center"/>
    </xf>
    <xf numFmtId="9" fontId="8" fillId="0" borderId="3" xfId="3" applyFont="1" applyFill="1" applyBorder="1" applyAlignment="1" applyProtection="1">
      <alignment horizontal="center" vertical="center" wrapText="1"/>
      <protection locked="0"/>
    </xf>
    <xf numFmtId="9" fontId="8" fillId="0" borderId="3" xfId="7" applyFont="1" applyFill="1" applyBorder="1" applyAlignment="1" applyProtection="1">
      <alignment horizontal="center" vertical="center" wrapText="1"/>
      <protection locked="0"/>
    </xf>
    <xf numFmtId="0" fontId="0" fillId="2" borderId="0" xfId="0" applyFill="1"/>
    <xf numFmtId="169" fontId="5" fillId="2" borderId="3" xfId="2" applyNumberFormat="1" applyFont="1" applyFill="1" applyBorder="1" applyAlignment="1" applyProtection="1">
      <alignment horizontal="left" vertical="center" wrapText="1"/>
      <protection locked="0"/>
    </xf>
    <xf numFmtId="165" fontId="0" fillId="2" borderId="0" xfId="2" applyFont="1" applyFill="1" applyAlignment="1">
      <alignment horizontal="center" vertical="center"/>
    </xf>
    <xf numFmtId="165" fontId="0" fillId="2" borderId="0" xfId="2" applyFont="1" applyFill="1" applyAlignment="1">
      <alignment vertical="center"/>
    </xf>
    <xf numFmtId="165" fontId="5" fillId="0" borderId="3" xfId="2" applyFont="1" applyBorder="1" applyAlignment="1" applyProtection="1">
      <alignment horizontal="left" vertical="center" wrapText="1"/>
      <protection locked="0"/>
    </xf>
    <xf numFmtId="9" fontId="10" fillId="2" borderId="13" xfId="3" applyFont="1" applyFill="1" applyBorder="1" applyAlignment="1">
      <alignment horizontal="center" vertical="center" wrapText="1"/>
    </xf>
    <xf numFmtId="0" fontId="6" fillId="0" borderId="13" xfId="0" applyFont="1" applyFill="1" applyBorder="1" applyAlignment="1">
      <alignment horizontal="right" vertical="center" wrapText="1"/>
    </xf>
    <xf numFmtId="0" fontId="5" fillId="0" borderId="0" xfId="0" applyFont="1" applyFill="1" applyAlignment="1">
      <alignment horizontal="right" vertical="center"/>
    </xf>
    <xf numFmtId="0" fontId="5" fillId="0" borderId="0" xfId="0" applyFont="1" applyAlignment="1">
      <alignment horizontal="right"/>
    </xf>
    <xf numFmtId="0" fontId="10" fillId="2" borderId="3" xfId="0" applyFont="1" applyFill="1" applyBorder="1" applyAlignment="1">
      <alignment horizontal="left" vertical="center" wrapText="1"/>
    </xf>
    <xf numFmtId="0" fontId="7" fillId="8" borderId="3" xfId="4" applyFont="1" applyFill="1" applyBorder="1" applyAlignment="1" applyProtection="1">
      <alignment horizontal="center" vertical="center" wrapText="1"/>
      <protection locked="0"/>
    </xf>
    <xf numFmtId="0" fontId="6" fillId="6" borderId="3" xfId="4" applyFont="1" applyFill="1" applyBorder="1" applyAlignment="1" applyProtection="1">
      <alignment horizontal="center" vertical="center" wrapText="1"/>
      <protection locked="0"/>
    </xf>
    <xf numFmtId="0" fontId="6" fillId="6" borderId="12" xfId="4" applyFont="1" applyFill="1" applyBorder="1" applyAlignment="1" applyProtection="1">
      <alignment horizontal="center" vertical="center" wrapText="1"/>
      <protection locked="0"/>
    </xf>
    <xf numFmtId="0" fontId="5" fillId="2" borderId="3" xfId="4" applyFont="1" applyFill="1" applyBorder="1" applyAlignment="1">
      <alignment horizontal="center" vertical="center" wrapText="1"/>
    </xf>
    <xf numFmtId="0" fontId="5" fillId="2" borderId="3" xfId="4" applyFont="1" applyFill="1" applyBorder="1" applyAlignment="1">
      <alignment horizontal="left" vertical="center" wrapText="1"/>
    </xf>
    <xf numFmtId="0" fontId="5" fillId="2" borderId="3" xfId="4" applyFont="1" applyFill="1" applyBorder="1" applyAlignment="1">
      <alignment vertical="center" wrapText="1"/>
    </xf>
    <xf numFmtId="167" fontId="5" fillId="2" borderId="3" xfId="6" applyNumberFormat="1" applyFont="1" applyFill="1" applyBorder="1" applyAlignment="1" applyProtection="1">
      <alignment horizontal="center" vertical="center" wrapText="1"/>
    </xf>
    <xf numFmtId="168" fontId="5" fillId="2" borderId="3" xfId="1" applyNumberFormat="1" applyFont="1" applyFill="1" applyBorder="1" applyAlignment="1" applyProtection="1">
      <alignment horizontal="center" vertical="center" wrapText="1"/>
    </xf>
    <xf numFmtId="3" fontId="5" fillId="2" borderId="3" xfId="4" applyNumberFormat="1" applyFont="1" applyFill="1" applyBorder="1" applyAlignment="1" applyProtection="1">
      <alignment horizontal="center" vertical="center" wrapText="1"/>
      <protection locked="0"/>
    </xf>
    <xf numFmtId="3" fontId="5" fillId="2" borderId="3" xfId="0" applyNumberFormat="1" applyFont="1" applyFill="1" applyBorder="1" applyAlignment="1" applyProtection="1">
      <alignment horizontal="center" vertical="center" wrapText="1"/>
      <protection locked="0"/>
    </xf>
    <xf numFmtId="164" fontId="5" fillId="2" borderId="3" xfId="9" applyFont="1" applyFill="1" applyBorder="1" applyAlignment="1" applyProtection="1">
      <alignment horizontal="center" vertical="center" wrapText="1"/>
      <protection locked="0"/>
    </xf>
    <xf numFmtId="166" fontId="5" fillId="2" borderId="3" xfId="0" applyNumberFormat="1" applyFont="1" applyFill="1" applyBorder="1" applyAlignment="1" applyProtection="1">
      <alignment horizontal="center" vertical="center" wrapText="1"/>
      <protection locked="0"/>
    </xf>
    <xf numFmtId="0" fontId="5" fillId="2" borderId="3" xfId="0" applyFont="1" applyFill="1" applyBorder="1" applyAlignment="1" applyProtection="1">
      <alignment horizontal="left" vertical="center" wrapText="1"/>
      <protection locked="0"/>
    </xf>
    <xf numFmtId="169" fontId="5" fillId="2" borderId="3" xfId="0" applyNumberFormat="1" applyFont="1" applyFill="1" applyBorder="1" applyAlignment="1" applyProtection="1">
      <alignment horizontal="left" vertical="center" wrapText="1"/>
      <protection locked="0"/>
    </xf>
    <xf numFmtId="9" fontId="5" fillId="2" borderId="3" xfId="4" applyNumberFormat="1" applyFont="1" applyFill="1" applyBorder="1" applyAlignment="1">
      <alignment horizontal="center" vertical="center" wrapText="1"/>
    </xf>
    <xf numFmtId="164" fontId="5" fillId="2" borderId="0" xfId="9" applyFont="1" applyFill="1" applyAlignment="1">
      <alignment vertical="center" wrapText="1"/>
    </xf>
    <xf numFmtId="164" fontId="5" fillId="2" borderId="3" xfId="0" applyNumberFormat="1" applyFont="1" applyFill="1" applyBorder="1" applyAlignment="1" applyProtection="1">
      <alignment horizontal="left" vertical="center" wrapText="1"/>
      <protection locked="0"/>
    </xf>
    <xf numFmtId="164" fontId="5" fillId="2" borderId="3" xfId="9" applyFont="1" applyFill="1" applyBorder="1" applyAlignment="1">
      <alignment vertical="center" wrapText="1"/>
    </xf>
    <xf numFmtId="9" fontId="5" fillId="2" borderId="3" xfId="0" applyNumberFormat="1" applyFont="1" applyFill="1" applyBorder="1" applyAlignment="1" applyProtection="1">
      <alignment horizontal="center" vertical="center" wrapText="1"/>
      <protection locked="0"/>
    </xf>
    <xf numFmtId="4" fontId="10" fillId="2" borderId="13" xfId="0" applyNumberFormat="1" applyFont="1" applyFill="1" applyBorder="1" applyAlignment="1">
      <alignment horizontal="left" wrapText="1"/>
    </xf>
    <xf numFmtId="164" fontId="0" fillId="2" borderId="0" xfId="0" applyNumberFormat="1" applyFill="1"/>
    <xf numFmtId="44" fontId="0" fillId="2" borderId="0" xfId="0" applyNumberFormat="1" applyFill="1"/>
    <xf numFmtId="9" fontId="5" fillId="2" borderId="3" xfId="1" applyNumberFormat="1" applyFont="1" applyFill="1" applyBorder="1" applyAlignment="1" applyProtection="1">
      <alignment horizontal="center" vertical="center" wrapText="1"/>
      <protection locked="0"/>
    </xf>
    <xf numFmtId="0" fontId="0" fillId="2" borderId="3" xfId="0" applyFill="1" applyBorder="1" applyAlignment="1">
      <alignment horizontal="center" vertical="center"/>
    </xf>
    <xf numFmtId="44" fontId="5" fillId="2" borderId="3" xfId="0" applyNumberFormat="1" applyFont="1" applyFill="1" applyBorder="1" applyAlignment="1" applyProtection="1">
      <alignment horizontal="left" vertical="center" wrapText="1"/>
      <protection locked="0"/>
    </xf>
    <xf numFmtId="9" fontId="5" fillId="2" borderId="3" xfId="3" applyFont="1" applyFill="1" applyBorder="1" applyAlignment="1" applyProtection="1">
      <alignment horizontal="center" vertical="center" wrapText="1"/>
    </xf>
    <xf numFmtId="164" fontId="5" fillId="2" borderId="3" xfId="9" applyFont="1" applyFill="1" applyBorder="1" applyAlignment="1">
      <alignment horizontal="center" vertical="center"/>
    </xf>
    <xf numFmtId="1" fontId="5" fillId="2" borderId="3" xfId="4" applyNumberFormat="1" applyFont="1" applyFill="1" applyBorder="1" applyAlignment="1">
      <alignment horizontal="center" vertical="center" wrapText="1"/>
    </xf>
    <xf numFmtId="9" fontId="5" fillId="2" borderId="3" xfId="4" applyNumberFormat="1" applyFont="1" applyFill="1" applyBorder="1" applyAlignment="1" applyProtection="1">
      <alignment horizontal="left" vertical="center" wrapText="1"/>
      <protection locked="0"/>
    </xf>
    <xf numFmtId="9" fontId="8" fillId="2" borderId="3" xfId="1" applyNumberFormat="1" applyFont="1" applyFill="1" applyBorder="1" applyAlignment="1" applyProtection="1">
      <alignment horizontal="center" vertical="center" wrapText="1"/>
      <protection locked="0"/>
    </xf>
    <xf numFmtId="0" fontId="5" fillId="2" borderId="0" xfId="0" applyFont="1" applyFill="1"/>
    <xf numFmtId="0" fontId="1" fillId="2" borderId="0" xfId="0" applyFont="1" applyFill="1"/>
    <xf numFmtId="164" fontId="5" fillId="2" borderId="13" xfId="9" applyFont="1" applyFill="1" applyBorder="1" applyAlignment="1">
      <alignment vertical="center" wrapText="1"/>
    </xf>
    <xf numFmtId="164" fontId="5" fillId="2" borderId="13" xfId="9" applyFont="1" applyFill="1" applyBorder="1" applyAlignment="1">
      <alignment vertical="center"/>
    </xf>
    <xf numFmtId="164" fontId="8" fillId="2" borderId="3" xfId="9" applyFont="1" applyFill="1" applyBorder="1" applyAlignment="1" applyProtection="1">
      <alignment horizontal="center" vertical="center" wrapText="1"/>
      <protection locked="0"/>
    </xf>
    <xf numFmtId="165" fontId="8" fillId="2" borderId="3" xfId="2" applyFont="1" applyFill="1" applyBorder="1" applyAlignment="1" applyProtection="1">
      <alignment horizontal="center" vertical="center" wrapText="1"/>
      <protection locked="0"/>
    </xf>
    <xf numFmtId="0" fontId="5" fillId="2" borderId="13" xfId="0" applyFont="1" applyFill="1" applyBorder="1" applyAlignment="1">
      <alignment horizontal="left" vertical="center" wrapText="1"/>
    </xf>
    <xf numFmtId="0" fontId="5" fillId="2" borderId="20" xfId="0" applyFont="1" applyFill="1" applyBorder="1" applyAlignment="1">
      <alignment horizontal="left" vertical="center" wrapText="1"/>
    </xf>
    <xf numFmtId="1" fontId="5" fillId="2" borderId="20" xfId="0" applyNumberFormat="1"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2" borderId="3" xfId="0" applyFont="1" applyFill="1" applyBorder="1" applyAlignment="1">
      <alignment horizontal="left" vertical="center" wrapText="1"/>
    </xf>
    <xf numFmtId="1" fontId="5" fillId="2" borderId="3" xfId="0" applyNumberFormat="1" applyFont="1" applyFill="1" applyBorder="1" applyAlignment="1">
      <alignment horizontal="left" vertical="center" wrapText="1"/>
    </xf>
    <xf numFmtId="9" fontId="5" fillId="2" borderId="3" xfId="0" applyNumberFormat="1" applyFont="1" applyFill="1" applyBorder="1" applyAlignment="1">
      <alignment horizontal="center" vertical="center" wrapText="1"/>
    </xf>
    <xf numFmtId="9" fontId="5" fillId="2" borderId="3" xfId="0" applyNumberFormat="1" applyFont="1" applyFill="1" applyBorder="1" applyAlignment="1">
      <alignment horizontal="left" vertical="center" wrapText="1"/>
    </xf>
    <xf numFmtId="0" fontId="5" fillId="2" borderId="3" xfId="0" applyFont="1" applyFill="1" applyBorder="1" applyAlignment="1">
      <alignment horizontal="center" vertical="center" wrapText="1"/>
    </xf>
    <xf numFmtId="9" fontId="5" fillId="2" borderId="3" xfId="3" applyFont="1" applyFill="1" applyBorder="1" applyAlignment="1">
      <alignment horizontal="center" vertical="center" wrapText="1"/>
    </xf>
    <xf numFmtId="3" fontId="5" fillId="2" borderId="3" xfId="0" applyNumberFormat="1" applyFont="1" applyFill="1" applyBorder="1" applyAlignment="1">
      <alignment horizontal="center" vertical="center" wrapText="1"/>
    </xf>
    <xf numFmtId="173" fontId="5" fillId="2" borderId="3" xfId="0" applyNumberFormat="1" applyFont="1" applyFill="1" applyBorder="1" applyAlignment="1">
      <alignment horizontal="left" vertical="center" wrapText="1"/>
    </xf>
    <xf numFmtId="168" fontId="5" fillId="2" borderId="3" xfId="0" applyNumberFormat="1" applyFont="1" applyFill="1" applyBorder="1" applyAlignment="1">
      <alignment horizontal="center" vertical="center" wrapText="1"/>
    </xf>
    <xf numFmtId="166" fontId="5" fillId="2" borderId="3" xfId="0" applyNumberFormat="1" applyFont="1" applyFill="1" applyBorder="1" applyAlignment="1">
      <alignment horizontal="center" vertical="center" wrapText="1"/>
    </xf>
    <xf numFmtId="168" fontId="5" fillId="2" borderId="3" xfId="0" applyNumberFormat="1" applyFont="1" applyFill="1" applyBorder="1" applyAlignment="1">
      <alignment horizontal="left" vertical="center" wrapText="1"/>
    </xf>
    <xf numFmtId="174" fontId="5" fillId="2" borderId="20" xfId="0" applyNumberFormat="1" applyFont="1" applyFill="1" applyBorder="1" applyAlignment="1">
      <alignment horizontal="left" vertical="center" wrapText="1"/>
    </xf>
    <xf numFmtId="165" fontId="5" fillId="2" borderId="0" xfId="2" applyFont="1" applyFill="1" applyAlignment="1"/>
    <xf numFmtId="0" fontId="5" fillId="2" borderId="14" xfId="0" applyFont="1" applyFill="1" applyBorder="1" applyAlignment="1">
      <alignment horizontal="left" vertical="center" wrapText="1"/>
    </xf>
    <xf numFmtId="0" fontId="5" fillId="2" borderId="25" xfId="0" applyFont="1" applyFill="1" applyBorder="1" applyAlignment="1">
      <alignment horizontal="left" vertical="center" wrapText="1"/>
    </xf>
    <xf numFmtId="1" fontId="5" fillId="2" borderId="25" xfId="0" applyNumberFormat="1" applyFont="1" applyFill="1" applyBorder="1" applyAlignment="1">
      <alignment horizontal="left" vertical="center" wrapText="1"/>
    </xf>
    <xf numFmtId="0" fontId="5" fillId="2" borderId="28" xfId="0" applyFont="1" applyFill="1" applyBorder="1" applyAlignment="1">
      <alignment horizontal="left" vertical="center" wrapText="1"/>
    </xf>
    <xf numFmtId="175" fontId="5" fillId="2" borderId="3" xfId="0" applyNumberFormat="1" applyFont="1" applyFill="1" applyBorder="1" applyAlignment="1">
      <alignment horizontal="left" vertical="center" wrapText="1"/>
    </xf>
    <xf numFmtId="0" fontId="10" fillId="2" borderId="13" xfId="0" applyFont="1" applyFill="1" applyBorder="1" applyAlignment="1">
      <alignment horizontal="center" vertical="center" wrapText="1"/>
    </xf>
    <xf numFmtId="1" fontId="10" fillId="2" borderId="13" xfId="0" applyNumberFormat="1" applyFont="1" applyFill="1" applyBorder="1" applyAlignment="1">
      <alignment horizontal="center" vertical="center" wrapText="1"/>
    </xf>
    <xf numFmtId="3" fontId="5" fillId="2" borderId="3" xfId="7" applyNumberFormat="1" applyFont="1" applyFill="1" applyBorder="1" applyAlignment="1" applyProtection="1">
      <alignment horizontal="center" vertical="center" wrapText="1"/>
      <protection locked="0"/>
    </xf>
    <xf numFmtId="1" fontId="8" fillId="2" borderId="3" xfId="4" applyNumberFormat="1" applyFont="1" applyFill="1" applyBorder="1" applyAlignment="1" applyProtection="1">
      <alignment horizontal="left" vertical="center" wrapText="1"/>
      <protection locked="0"/>
    </xf>
    <xf numFmtId="9" fontId="8" fillId="2" borderId="3" xfId="4" applyNumberFormat="1" applyFont="1" applyFill="1" applyBorder="1" applyAlignment="1" applyProtection="1">
      <alignment horizontal="left" vertical="center" wrapText="1"/>
      <protection locked="0"/>
    </xf>
    <xf numFmtId="168" fontId="8" fillId="2" borderId="3" xfId="1" applyNumberFormat="1" applyFont="1" applyFill="1" applyBorder="1" applyAlignment="1" applyProtection="1">
      <alignment horizontal="left" vertical="center" wrapText="1"/>
      <protection locked="0"/>
    </xf>
    <xf numFmtId="3" fontId="8" fillId="2" borderId="3" xfId="4" applyNumberFormat="1" applyFont="1" applyFill="1" applyBorder="1" applyAlignment="1" applyProtection="1">
      <alignment horizontal="center" vertical="center" wrapText="1"/>
      <protection locked="0"/>
    </xf>
    <xf numFmtId="9" fontId="8" fillId="2" borderId="3" xfId="7" applyFont="1" applyFill="1" applyBorder="1" applyAlignment="1" applyProtection="1">
      <alignment horizontal="left" vertical="center" wrapText="1"/>
    </xf>
    <xf numFmtId="169" fontId="8" fillId="2" borderId="3" xfId="0" applyNumberFormat="1" applyFont="1" applyFill="1" applyBorder="1" applyAlignment="1" applyProtection="1">
      <alignment horizontal="left" vertical="center"/>
      <protection locked="0"/>
    </xf>
    <xf numFmtId="0" fontId="8" fillId="2" borderId="9" xfId="0" applyFont="1" applyFill="1" applyBorder="1" applyAlignment="1" applyProtection="1">
      <alignment horizontal="center" vertical="center" wrapText="1"/>
      <protection locked="0"/>
    </xf>
    <xf numFmtId="0" fontId="20" fillId="2" borderId="0" xfId="0" applyFont="1" applyFill="1"/>
    <xf numFmtId="9" fontId="8" fillId="2" borderId="3" xfId="4" applyNumberFormat="1" applyFont="1" applyFill="1" applyBorder="1" applyAlignment="1" applyProtection="1">
      <alignment horizontal="center" vertical="center" wrapText="1"/>
      <protection locked="0"/>
    </xf>
    <xf numFmtId="171" fontId="8" fillId="2" borderId="3" xfId="1" applyNumberFormat="1" applyFont="1" applyFill="1" applyBorder="1" applyAlignment="1" applyProtection="1">
      <alignment horizontal="center" vertical="center" wrapText="1"/>
      <protection locked="0"/>
    </xf>
    <xf numFmtId="1" fontId="8" fillId="2" borderId="3" xfId="3" applyNumberFormat="1" applyFont="1" applyFill="1" applyBorder="1" applyAlignment="1" applyProtection="1">
      <alignment horizontal="center" vertical="center" wrapText="1"/>
      <protection locked="0"/>
    </xf>
    <xf numFmtId="0" fontId="8" fillId="2" borderId="3" xfId="0" applyFont="1" applyFill="1" applyBorder="1" applyAlignment="1">
      <alignment horizontal="center" vertical="center"/>
    </xf>
    <xf numFmtId="9" fontId="8" fillId="2" borderId="3" xfId="0" applyNumberFormat="1" applyFont="1" applyFill="1" applyBorder="1" applyAlignment="1">
      <alignment horizontal="center" vertical="center"/>
    </xf>
    <xf numFmtId="0" fontId="8" fillId="2" borderId="3" xfId="0" applyFont="1" applyFill="1" applyBorder="1" applyAlignment="1">
      <alignment horizontal="left" vertical="center"/>
    </xf>
    <xf numFmtId="0" fontId="8" fillId="2" borderId="3" xfId="0" applyFont="1" applyFill="1" applyBorder="1" applyAlignment="1">
      <alignment horizontal="left" vertical="center" wrapText="1"/>
    </xf>
    <xf numFmtId="43" fontId="8" fillId="2" borderId="3" xfId="1" applyFont="1" applyFill="1" applyBorder="1" applyAlignment="1">
      <alignment horizontal="left" vertical="center"/>
    </xf>
    <xf numFmtId="0" fontId="6" fillId="2" borderId="13" xfId="0" applyFont="1" applyFill="1" applyBorder="1" applyAlignment="1">
      <alignment horizontal="center" vertical="center" wrapText="1"/>
    </xf>
    <xf numFmtId="0" fontId="6" fillId="2" borderId="13" xfId="0" applyNumberFormat="1" applyFont="1" applyFill="1" applyBorder="1" applyAlignment="1">
      <alignment horizontal="center" vertical="center" wrapText="1"/>
    </xf>
    <xf numFmtId="0" fontId="7" fillId="38" borderId="3" xfId="4" applyFont="1" applyFill="1" applyBorder="1" applyAlignment="1">
      <alignment horizontal="center" vertical="center" wrapText="1"/>
    </xf>
    <xf numFmtId="0" fontId="6" fillId="2" borderId="3" xfId="4" applyFont="1" applyFill="1" applyBorder="1" applyAlignment="1">
      <alignment horizontal="center" vertical="center" wrapText="1"/>
    </xf>
    <xf numFmtId="166" fontId="7" fillId="38" borderId="3" xfId="4" applyNumberFormat="1" applyFont="1" applyFill="1" applyBorder="1" applyAlignment="1">
      <alignment horizontal="center" vertical="center" wrapText="1"/>
    </xf>
    <xf numFmtId="166" fontId="7" fillId="38" borderId="9" xfId="4" applyNumberFormat="1" applyFont="1" applyFill="1" applyBorder="1" applyAlignment="1">
      <alignment horizontal="center" vertical="center" wrapText="1"/>
    </xf>
    <xf numFmtId="166" fontId="7" fillId="38" borderId="0" xfId="4" applyNumberFormat="1" applyFont="1" applyFill="1" applyBorder="1" applyAlignment="1">
      <alignment horizontal="center" vertical="center" wrapText="1"/>
    </xf>
    <xf numFmtId="0" fontId="5" fillId="2" borderId="0" xfId="0" applyFont="1" applyFill="1" applyAlignment="1">
      <alignment horizontal="center"/>
    </xf>
    <xf numFmtId="1" fontId="5" fillId="2" borderId="13" xfId="0" applyNumberFormat="1" applyFont="1" applyFill="1" applyBorder="1" applyAlignment="1">
      <alignment horizontal="left" vertical="center" wrapText="1"/>
    </xf>
    <xf numFmtId="0" fontId="5" fillId="2" borderId="13" xfId="0" applyFont="1" applyFill="1" applyBorder="1" applyAlignment="1">
      <alignment horizontal="center" vertical="center" wrapText="1"/>
    </xf>
    <xf numFmtId="41" fontId="5" fillId="2" borderId="13" xfId="8" applyFont="1" applyFill="1" applyBorder="1" applyAlignment="1">
      <alignment horizontal="right" vertical="center" wrapText="1"/>
    </xf>
    <xf numFmtId="9" fontId="5" fillId="2" borderId="13" xfId="3" applyFont="1" applyFill="1" applyBorder="1" applyAlignment="1">
      <alignment horizontal="left" vertical="center" wrapText="1"/>
    </xf>
    <xf numFmtId="176" fontId="5" fillId="2" borderId="13" xfId="2" applyNumberFormat="1" applyFont="1" applyFill="1" applyBorder="1" applyAlignment="1">
      <alignment horizontal="left" vertical="center" wrapText="1"/>
    </xf>
    <xf numFmtId="9" fontId="5" fillId="2" borderId="13" xfId="3" applyFont="1" applyFill="1" applyBorder="1" applyAlignment="1">
      <alignment horizontal="center" vertical="center" wrapText="1"/>
    </xf>
    <xf numFmtId="9" fontId="5" fillId="2" borderId="13" xfId="3" applyFont="1" applyFill="1" applyBorder="1" applyAlignment="1">
      <alignment horizontal="right" vertical="center" wrapText="1"/>
    </xf>
    <xf numFmtId="1" fontId="5" fillId="2" borderId="13" xfId="8" applyNumberFormat="1" applyFont="1" applyFill="1" applyBorder="1" applyAlignment="1">
      <alignment horizontal="right" vertical="center" wrapText="1"/>
    </xf>
    <xf numFmtId="1" fontId="5" fillId="2" borderId="14" xfId="0" applyNumberFormat="1" applyFont="1" applyFill="1" applyBorder="1" applyAlignment="1">
      <alignment horizontal="left" vertical="center" wrapText="1"/>
    </xf>
    <xf numFmtId="0" fontId="5" fillId="2" borderId="14" xfId="0" applyFont="1" applyFill="1" applyBorder="1" applyAlignment="1">
      <alignment horizontal="center" vertical="center" wrapText="1"/>
    </xf>
    <xf numFmtId="41" fontId="5" fillId="2" borderId="14" xfId="8" applyFont="1" applyFill="1" applyBorder="1" applyAlignment="1">
      <alignment horizontal="right" vertical="center" wrapText="1"/>
    </xf>
    <xf numFmtId="9" fontId="5" fillId="2" borderId="14" xfId="3" applyFont="1" applyFill="1" applyBorder="1" applyAlignment="1">
      <alignment horizontal="left" vertical="center" wrapText="1"/>
    </xf>
    <xf numFmtId="176" fontId="5" fillId="2" borderId="13" xfId="2" applyNumberFormat="1" applyFont="1" applyFill="1" applyBorder="1" applyAlignment="1">
      <alignment horizontal="center" vertical="center" wrapText="1"/>
    </xf>
    <xf numFmtId="9" fontId="5" fillId="2" borderId="14" xfId="3" applyFont="1" applyFill="1" applyBorder="1" applyAlignment="1">
      <alignment horizontal="center" vertical="center" wrapText="1"/>
    </xf>
    <xf numFmtId="0" fontId="5" fillId="2" borderId="3" xfId="4" applyFont="1" applyFill="1" applyBorder="1" applyAlignment="1" applyProtection="1">
      <alignment horizontal="left" vertical="center" wrapText="1"/>
    </xf>
    <xf numFmtId="0" fontId="5" fillId="2" borderId="3" xfId="4" applyFont="1" applyFill="1" applyBorder="1" applyAlignment="1" applyProtection="1">
      <alignment horizontal="center" vertical="center" wrapText="1"/>
    </xf>
    <xf numFmtId="3" fontId="5" fillId="2" borderId="3" xfId="4" applyNumberFormat="1" applyFont="1" applyFill="1" applyBorder="1" applyAlignment="1" applyProtection="1">
      <alignment horizontal="center" vertical="center" wrapText="1"/>
    </xf>
    <xf numFmtId="42" fontId="5" fillId="2" borderId="3" xfId="2" applyNumberFormat="1" applyFont="1" applyFill="1" applyBorder="1" applyAlignment="1" applyProtection="1">
      <alignment horizontal="center" vertical="center" wrapText="1"/>
      <protection locked="0"/>
    </xf>
    <xf numFmtId="175" fontId="5" fillId="2" borderId="3" xfId="2" applyNumberFormat="1" applyFont="1" applyFill="1" applyBorder="1" applyAlignment="1" applyProtection="1">
      <alignment horizontal="center" vertical="center" wrapText="1"/>
      <protection locked="0"/>
    </xf>
    <xf numFmtId="9" fontId="5" fillId="2" borderId="0" xfId="4" applyNumberFormat="1" applyFont="1" applyFill="1" applyAlignment="1" applyProtection="1">
      <alignment horizontal="center" vertical="center" wrapText="1"/>
      <protection locked="0"/>
    </xf>
    <xf numFmtId="9" fontId="5" fillId="2" borderId="3" xfId="4" applyNumberFormat="1" applyFont="1" applyFill="1" applyBorder="1" applyAlignment="1" applyProtection="1">
      <alignment horizontal="center" vertical="center" wrapText="1"/>
    </xf>
    <xf numFmtId="0" fontId="18" fillId="2" borderId="13" xfId="0" applyFont="1" applyFill="1" applyBorder="1" applyAlignment="1">
      <alignment horizontal="center" vertical="center" wrapText="1"/>
    </xf>
    <xf numFmtId="0" fontId="18" fillId="2" borderId="13" xfId="0" applyFont="1" applyFill="1" applyBorder="1" applyAlignment="1">
      <alignment vertical="center" wrapText="1"/>
    </xf>
    <xf numFmtId="1" fontId="18" fillId="2" borderId="13" xfId="0" applyNumberFormat="1" applyFont="1" applyFill="1" applyBorder="1" applyAlignment="1">
      <alignment horizontal="center" vertical="center" wrapText="1"/>
    </xf>
    <xf numFmtId="0" fontId="18" fillId="2" borderId="13" xfId="0" applyFont="1" applyFill="1" applyBorder="1" applyAlignment="1">
      <alignment horizontal="left" vertical="center" wrapText="1"/>
    </xf>
    <xf numFmtId="41" fontId="18" fillId="2" borderId="13" xfId="8" applyFont="1" applyFill="1" applyBorder="1" applyAlignment="1">
      <alignment horizontal="center" vertical="center" wrapText="1"/>
    </xf>
    <xf numFmtId="9" fontId="18" fillId="2" borderId="13" xfId="0" applyNumberFormat="1" applyFont="1" applyFill="1" applyBorder="1" applyAlignment="1">
      <alignment horizontal="center" vertical="center" wrapText="1"/>
    </xf>
    <xf numFmtId="168" fontId="18" fillId="2" borderId="13" xfId="0" applyNumberFormat="1" applyFont="1" applyFill="1" applyBorder="1" applyAlignment="1">
      <alignment horizontal="center" vertical="center" wrapText="1"/>
    </xf>
    <xf numFmtId="0" fontId="15" fillId="2" borderId="3" xfId="4" applyFont="1" applyFill="1" applyBorder="1" applyAlignment="1">
      <alignment horizontal="left" vertical="center" wrapText="1"/>
    </xf>
    <xf numFmtId="3" fontId="18" fillId="2" borderId="13" xfId="0" applyNumberFormat="1" applyFont="1" applyFill="1" applyBorder="1" applyAlignment="1">
      <alignment horizontal="center" vertical="center" wrapText="1"/>
    </xf>
    <xf numFmtId="174" fontId="18" fillId="2" borderId="13" xfId="0" applyNumberFormat="1" applyFont="1" applyFill="1" applyBorder="1" applyAlignment="1">
      <alignment horizontal="center" vertical="center" wrapText="1"/>
    </xf>
    <xf numFmtId="0" fontId="18" fillId="2" borderId="0" xfId="0" applyFont="1" applyFill="1" applyAlignment="1">
      <alignment horizontal="center" vertical="center" wrapText="1"/>
    </xf>
    <xf numFmtId="0" fontId="15" fillId="2" borderId="0" xfId="0" applyFont="1" applyFill="1" applyAlignment="1"/>
    <xf numFmtId="0" fontId="21" fillId="2" borderId="13" xfId="0" applyFont="1" applyFill="1" applyBorder="1" applyAlignment="1">
      <alignment horizontal="left" vertical="center" wrapText="1"/>
    </xf>
    <xf numFmtId="0" fontId="18" fillId="2" borderId="26" xfId="0" applyFont="1" applyFill="1" applyBorder="1" applyAlignment="1">
      <alignment horizontal="center" vertical="center" wrapText="1"/>
    </xf>
    <xf numFmtId="174" fontId="18" fillId="2" borderId="13" xfId="0" applyNumberFormat="1" applyFont="1" applyFill="1" applyBorder="1" applyAlignment="1">
      <alignment vertical="center" wrapText="1"/>
    </xf>
    <xf numFmtId="9" fontId="18" fillId="2" borderId="13" xfId="3" applyFont="1" applyFill="1" applyBorder="1" applyAlignment="1">
      <alignment horizontal="center" vertical="center" wrapText="1"/>
    </xf>
    <xf numFmtId="0" fontId="20" fillId="2" borderId="13" xfId="0" applyFont="1" applyFill="1" applyBorder="1" applyAlignment="1">
      <alignment horizontal="left" vertical="center" wrapText="1"/>
    </xf>
    <xf numFmtId="166" fontId="18" fillId="2" borderId="1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3" xfId="0" applyFont="1" applyFill="1" applyBorder="1" applyAlignment="1">
      <alignment vertical="center" wrapText="1"/>
    </xf>
    <xf numFmtId="1" fontId="10" fillId="2" borderId="3" xfId="0" applyNumberFormat="1" applyFont="1" applyFill="1" applyBorder="1" applyAlignment="1">
      <alignment horizontal="center" vertical="center" wrapText="1"/>
    </xf>
    <xf numFmtId="9" fontId="10" fillId="2" borderId="3" xfId="0" applyNumberFormat="1" applyFont="1" applyFill="1" applyBorder="1" applyAlignment="1">
      <alignment horizontal="center" vertical="center" wrapText="1"/>
    </xf>
    <xf numFmtId="9" fontId="8" fillId="2" borderId="3" xfId="3" applyFont="1" applyFill="1" applyBorder="1" applyAlignment="1">
      <alignment horizontal="center" vertical="center" wrapText="1"/>
    </xf>
    <xf numFmtId="9" fontId="10" fillId="2" borderId="3" xfId="3" applyFont="1" applyFill="1" applyBorder="1" applyAlignment="1">
      <alignment horizontal="center" vertical="center" wrapText="1"/>
    </xf>
    <xf numFmtId="177" fontId="10" fillId="2" borderId="3" xfId="0" applyNumberFormat="1" applyFont="1" applyFill="1" applyBorder="1" applyAlignment="1">
      <alignment horizontal="center" vertical="center" wrapText="1"/>
    </xf>
    <xf numFmtId="3" fontId="10" fillId="2" borderId="3"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9" fontId="8" fillId="2" borderId="3" xfId="0" applyNumberFormat="1" applyFont="1" applyFill="1" applyBorder="1" applyAlignment="1">
      <alignment horizontal="center" vertical="center" wrapText="1"/>
    </xf>
    <xf numFmtId="164" fontId="0" fillId="2" borderId="0" xfId="9" applyFont="1" applyFill="1" applyAlignment="1">
      <alignment horizontal="center" vertical="center"/>
    </xf>
    <xf numFmtId="0" fontId="8" fillId="2" borderId="3" xfId="0" applyFont="1" applyFill="1" applyBorder="1" applyAlignment="1" applyProtection="1">
      <alignment vertical="center" wrapText="1"/>
    </xf>
    <xf numFmtId="0" fontId="8" fillId="2" borderId="3" xfId="0" applyFont="1" applyFill="1" applyBorder="1" applyAlignment="1" applyProtection="1">
      <alignment horizontal="center" vertical="center" wrapText="1"/>
    </xf>
    <xf numFmtId="1" fontId="8" fillId="2" borderId="3" xfId="0" applyNumberFormat="1" applyFont="1" applyFill="1" applyBorder="1" applyAlignment="1">
      <alignment horizontal="center" vertical="center" wrapText="1"/>
    </xf>
    <xf numFmtId="43" fontId="5" fillId="2" borderId="3" xfId="0" applyNumberFormat="1" applyFont="1" applyFill="1" applyBorder="1" applyAlignment="1" applyProtection="1">
      <alignment horizontal="center" vertical="center" wrapText="1"/>
      <protection locked="0"/>
    </xf>
    <xf numFmtId="171" fontId="5" fillId="2" borderId="3" xfId="0" applyNumberFormat="1" applyFont="1" applyFill="1" applyBorder="1" applyAlignment="1" applyProtection="1">
      <alignment horizontal="center" vertical="center" wrapText="1"/>
      <protection locked="0"/>
    </xf>
    <xf numFmtId="0" fontId="8" fillId="2" borderId="3" xfId="0" applyFont="1" applyFill="1" applyBorder="1" applyAlignment="1" applyProtection="1">
      <alignment horizontal="left" vertical="center" wrapText="1"/>
    </xf>
    <xf numFmtId="9" fontId="8" fillId="2" borderId="3" xfId="0" applyNumberFormat="1" applyFont="1" applyFill="1" applyBorder="1" applyAlignment="1" applyProtection="1">
      <alignment horizontal="center" vertical="center" wrapText="1"/>
    </xf>
    <xf numFmtId="0" fontId="10" fillId="2" borderId="16" xfId="0" applyFont="1" applyFill="1" applyBorder="1" applyAlignment="1">
      <alignment horizontal="center" vertical="center" wrapText="1"/>
    </xf>
    <xf numFmtId="0" fontId="10" fillId="2" borderId="16" xfId="0" applyFont="1" applyFill="1" applyBorder="1" applyAlignment="1">
      <alignment vertical="center" wrapText="1"/>
    </xf>
    <xf numFmtId="0" fontId="8" fillId="2" borderId="16" xfId="0" applyFont="1" applyFill="1" applyBorder="1" applyAlignment="1">
      <alignment horizontal="center" vertical="center" wrapText="1"/>
    </xf>
    <xf numFmtId="1" fontId="10" fillId="2" borderId="16" xfId="0" applyNumberFormat="1" applyFont="1" applyFill="1" applyBorder="1" applyAlignment="1">
      <alignment horizontal="center" vertical="center" wrapText="1"/>
    </xf>
    <xf numFmtId="0" fontId="5" fillId="2" borderId="16" xfId="4" applyFont="1" applyFill="1" applyBorder="1" applyAlignment="1">
      <alignment horizontal="left" vertical="center" wrapText="1"/>
    </xf>
    <xf numFmtId="9" fontId="10" fillId="2" borderId="16" xfId="0" applyNumberFormat="1" applyFont="1" applyFill="1" applyBorder="1" applyAlignment="1">
      <alignment horizontal="center" vertical="center" wrapText="1"/>
    </xf>
    <xf numFmtId="9" fontId="5" fillId="2" borderId="16" xfId="3" applyFont="1" applyFill="1" applyBorder="1" applyAlignment="1" applyProtection="1">
      <alignment horizontal="center" vertical="center" wrapText="1"/>
    </xf>
    <xf numFmtId="0" fontId="8" fillId="2" borderId="16" xfId="0" applyFont="1" applyFill="1" applyBorder="1" applyAlignment="1" applyProtection="1">
      <alignment horizontal="left" vertical="center" wrapText="1"/>
    </xf>
    <xf numFmtId="0" fontId="8" fillId="2" borderId="16" xfId="0" applyFont="1" applyFill="1" applyBorder="1" applyAlignment="1" applyProtection="1">
      <alignment horizontal="center" vertical="center" wrapText="1"/>
    </xf>
    <xf numFmtId="9" fontId="8" fillId="2" borderId="16" xfId="0" applyNumberFormat="1" applyFont="1" applyFill="1" applyBorder="1" applyAlignment="1" applyProtection="1">
      <alignment horizontal="center" vertical="center" wrapText="1"/>
    </xf>
    <xf numFmtId="3" fontId="5" fillId="2" borderId="16" xfId="4" applyNumberFormat="1" applyFont="1" applyFill="1" applyBorder="1" applyAlignment="1" applyProtection="1">
      <alignment horizontal="center" vertical="center" wrapText="1"/>
    </xf>
    <xf numFmtId="9" fontId="8" fillId="2" borderId="16" xfId="0" applyNumberFormat="1" applyFont="1" applyFill="1" applyBorder="1" applyAlignment="1">
      <alignment horizontal="center" vertical="center" wrapText="1"/>
    </xf>
    <xf numFmtId="9" fontId="5" fillId="2" borderId="16" xfId="7" applyFont="1" applyFill="1" applyBorder="1" applyAlignment="1" applyProtection="1">
      <alignment horizontal="center" vertical="center" wrapText="1"/>
    </xf>
    <xf numFmtId="0" fontId="5" fillId="2" borderId="3" xfId="0" applyFont="1" applyFill="1" applyBorder="1" applyAlignment="1" applyProtection="1">
      <alignment horizontal="center" vertical="center"/>
      <protection locked="0"/>
    </xf>
    <xf numFmtId="164" fontId="5" fillId="2" borderId="13" xfId="9" applyFont="1" applyFill="1" applyBorder="1" applyAlignment="1">
      <alignment horizontal="center" vertical="center"/>
    </xf>
    <xf numFmtId="0" fontId="5" fillId="2" borderId="13" xfId="0" applyFont="1" applyFill="1" applyBorder="1" applyAlignment="1">
      <alignment horizontal="center" vertical="center"/>
    </xf>
    <xf numFmtId="0" fontId="8" fillId="2" borderId="3" xfId="4" applyFont="1" applyFill="1" applyBorder="1" applyAlignment="1" applyProtection="1">
      <alignment vertical="center" wrapText="1"/>
      <protection locked="0"/>
    </xf>
    <xf numFmtId="1" fontId="8" fillId="2" borderId="3" xfId="4" applyNumberFormat="1" applyFont="1" applyFill="1" applyBorder="1" applyAlignment="1" applyProtection="1">
      <alignment horizontal="center" vertical="center" wrapText="1"/>
      <protection locked="0"/>
    </xf>
    <xf numFmtId="0" fontId="8" fillId="2" borderId="3" xfId="0" applyFont="1" applyFill="1" applyBorder="1" applyAlignment="1" applyProtection="1">
      <alignment vertical="center" wrapText="1"/>
      <protection locked="0"/>
    </xf>
    <xf numFmtId="0" fontId="8" fillId="2" borderId="13" xfId="0" applyFont="1" applyFill="1" applyBorder="1" applyAlignment="1">
      <alignment horizontal="center" vertical="center" wrapText="1"/>
    </xf>
    <xf numFmtId="0" fontId="15" fillId="2" borderId="3" xfId="4" applyFont="1" applyFill="1" applyBorder="1" applyAlignment="1" applyProtection="1">
      <alignment horizontal="center" vertical="center" wrapText="1"/>
      <protection locked="0"/>
    </xf>
    <xf numFmtId="0" fontId="15" fillId="2" borderId="3" xfId="4" applyFont="1" applyFill="1" applyBorder="1" applyAlignment="1" applyProtection="1">
      <alignment horizontal="left" vertical="center" wrapText="1"/>
      <protection locked="0"/>
    </xf>
    <xf numFmtId="0" fontId="15" fillId="2" borderId="3" xfId="4" applyFont="1" applyFill="1" applyBorder="1" applyAlignment="1" applyProtection="1">
      <alignment vertical="center" wrapText="1"/>
      <protection locked="0"/>
    </xf>
    <xf numFmtId="167" fontId="15" fillId="2" borderId="3" xfId="6" applyNumberFormat="1" applyFont="1" applyFill="1" applyBorder="1" applyAlignment="1" applyProtection="1">
      <alignment horizontal="center" vertical="center" wrapText="1"/>
      <protection locked="0"/>
    </xf>
    <xf numFmtId="168" fontId="15" fillId="2" borderId="3" xfId="1" applyNumberFormat="1" applyFont="1" applyFill="1" applyBorder="1" applyAlignment="1" applyProtection="1">
      <alignment horizontal="center" vertical="center" wrapText="1"/>
      <protection locked="0"/>
    </xf>
    <xf numFmtId="0" fontId="2" fillId="2" borderId="3" xfId="4" applyFont="1" applyFill="1" applyBorder="1" applyAlignment="1" applyProtection="1">
      <alignment horizontal="left" vertical="center" wrapText="1"/>
      <protection locked="0"/>
    </xf>
    <xf numFmtId="3" fontId="15" fillId="2" borderId="3" xfId="4" applyNumberFormat="1" applyFont="1" applyFill="1" applyBorder="1" applyAlignment="1" applyProtection="1">
      <alignment horizontal="center" vertical="center" wrapText="1"/>
      <protection locked="0"/>
    </xf>
    <xf numFmtId="3" fontId="15" fillId="2" borderId="3" xfId="7" applyNumberFormat="1" applyFont="1" applyFill="1" applyBorder="1" applyAlignment="1" applyProtection="1">
      <alignment horizontal="center" vertical="center" wrapText="1"/>
      <protection locked="0"/>
    </xf>
    <xf numFmtId="9" fontId="15" fillId="2" borderId="3" xfId="7" applyFont="1" applyFill="1" applyBorder="1" applyAlignment="1" applyProtection="1">
      <alignment horizontal="center" vertical="center" wrapText="1"/>
    </xf>
    <xf numFmtId="169" fontId="15" fillId="2" borderId="3" xfId="2" applyNumberFormat="1" applyFont="1" applyFill="1" applyBorder="1" applyAlignment="1" applyProtection="1">
      <alignment horizontal="center" vertical="center" wrapText="1"/>
      <protection locked="0"/>
    </xf>
    <xf numFmtId="169" fontId="15" fillId="2" borderId="3" xfId="2" applyNumberFormat="1" applyFont="1" applyFill="1" applyBorder="1" applyAlignment="1" applyProtection="1">
      <alignment horizontal="left" vertical="center" wrapText="1"/>
      <protection locked="0"/>
    </xf>
    <xf numFmtId="0" fontId="15" fillId="2" borderId="3" xfId="0" applyFont="1" applyFill="1" applyBorder="1" applyAlignment="1" applyProtection="1">
      <alignment horizontal="left" vertical="center" wrapText="1"/>
      <protection locked="0"/>
    </xf>
    <xf numFmtId="0" fontId="15" fillId="2" borderId="3" xfId="0" applyFont="1" applyFill="1" applyBorder="1" applyAlignment="1" applyProtection="1">
      <alignment horizontal="center" vertical="center" wrapText="1"/>
      <protection locked="0"/>
    </xf>
    <xf numFmtId="0" fontId="0" fillId="2" borderId="3" xfId="4" applyFont="1" applyFill="1" applyBorder="1" applyAlignment="1" applyProtection="1">
      <alignment horizontal="left" vertical="center" wrapText="1"/>
      <protection locked="0"/>
    </xf>
    <xf numFmtId="0" fontId="11" fillId="2" borderId="3" xfId="4" applyFont="1" applyFill="1" applyBorder="1" applyAlignment="1" applyProtection="1">
      <alignment horizontal="left" vertical="center" wrapText="1"/>
      <protection locked="0"/>
    </xf>
    <xf numFmtId="1" fontId="15" fillId="2" borderId="3" xfId="4" applyNumberFormat="1" applyFont="1" applyFill="1" applyBorder="1" applyAlignment="1" applyProtection="1">
      <alignment horizontal="center" vertical="center" wrapText="1"/>
      <protection locked="0"/>
    </xf>
    <xf numFmtId="9" fontId="15" fillId="2" borderId="3" xfId="3" applyFont="1" applyFill="1" applyBorder="1" applyAlignment="1" applyProtection="1">
      <alignment horizontal="center" vertical="center" wrapText="1"/>
      <protection locked="0"/>
    </xf>
    <xf numFmtId="0" fontId="5" fillId="2" borderId="13" xfId="0" applyFont="1" applyFill="1" applyBorder="1" applyAlignment="1">
      <alignment vertical="center"/>
    </xf>
    <xf numFmtId="168" fontId="15" fillId="2" borderId="9" xfId="1" applyNumberFormat="1" applyFont="1" applyFill="1" applyBorder="1" applyAlignment="1" applyProtection="1">
      <alignment horizontal="center" vertical="center" wrapText="1"/>
      <protection locked="0"/>
    </xf>
    <xf numFmtId="166" fontId="15" fillId="2" borderId="3" xfId="0" applyNumberFormat="1" applyFont="1" applyFill="1" applyBorder="1" applyAlignment="1" applyProtection="1">
      <alignment horizontal="center" vertical="center" wrapText="1"/>
      <protection locked="0"/>
    </xf>
    <xf numFmtId="168" fontId="5" fillId="2" borderId="9" xfId="1" applyNumberFormat="1" applyFont="1" applyFill="1" applyBorder="1" applyAlignment="1" applyProtection="1">
      <alignment horizontal="center" vertical="center" wrapText="1"/>
      <protection locked="0"/>
    </xf>
    <xf numFmtId="0" fontId="10" fillId="2" borderId="3" xfId="4" applyFont="1" applyFill="1" applyBorder="1" applyAlignment="1" applyProtection="1">
      <alignment horizontal="left" vertical="center" wrapText="1"/>
      <protection locked="0"/>
    </xf>
    <xf numFmtId="0" fontId="14" fillId="26" borderId="13" xfId="0" applyFont="1" applyFill="1" applyBorder="1" applyAlignment="1">
      <alignment horizontal="center" vertical="center" wrapText="1"/>
    </xf>
    <xf numFmtId="0" fontId="5" fillId="2" borderId="0" xfId="0" applyFont="1" applyFill="1" applyAlignment="1"/>
    <xf numFmtId="3" fontId="23" fillId="0" borderId="29" xfId="0" applyNumberFormat="1" applyFont="1" applyBorder="1"/>
    <xf numFmtId="174" fontId="5" fillId="2" borderId="30" xfId="0" applyNumberFormat="1" applyFont="1" applyFill="1" applyBorder="1" applyAlignment="1">
      <alignment horizontal="left" vertical="center" wrapText="1"/>
    </xf>
    <xf numFmtId="0" fontId="6" fillId="39" borderId="14" xfId="0" applyFont="1" applyFill="1" applyBorder="1" applyAlignment="1">
      <alignment horizontal="center" vertical="center" wrapText="1"/>
    </xf>
    <xf numFmtId="0" fontId="5" fillId="2" borderId="0" xfId="0" applyFont="1" applyFill="1" applyAlignment="1">
      <alignment horizontal="centerContinuous"/>
    </xf>
    <xf numFmtId="0" fontId="7" fillId="6" borderId="12" xfId="4" applyFont="1" applyFill="1" applyBorder="1" applyAlignment="1" applyProtection="1">
      <alignment horizontal="center" vertical="center" wrapText="1"/>
      <protection locked="0"/>
    </xf>
    <xf numFmtId="165" fontId="0" fillId="2" borderId="29" xfId="2" applyFont="1" applyFill="1" applyBorder="1" applyAlignment="1">
      <alignment vertical="center"/>
    </xf>
    <xf numFmtId="0" fontId="7" fillId="8" borderId="3" xfId="4" applyFont="1" applyFill="1" applyBorder="1" applyAlignment="1" applyProtection="1">
      <alignment horizontal="center" vertical="center" wrapText="1"/>
      <protection locked="0"/>
    </xf>
    <xf numFmtId="169" fontId="5" fillId="2" borderId="3" xfId="2" applyNumberFormat="1" applyFont="1" applyFill="1" applyBorder="1" applyAlignment="1" applyProtection="1">
      <alignment horizontal="left" wrapText="1"/>
      <protection locked="0"/>
    </xf>
    <xf numFmtId="3" fontId="0" fillId="2" borderId="29" xfId="0" applyNumberFormat="1" applyFont="1" applyFill="1" applyBorder="1" applyAlignment="1">
      <alignment vertical="center"/>
    </xf>
    <xf numFmtId="3" fontId="0" fillId="2" borderId="29" xfId="0" applyNumberFormat="1" applyFont="1" applyFill="1" applyBorder="1" applyAlignment="1">
      <alignment vertical="center" wrapText="1"/>
    </xf>
    <xf numFmtId="165" fontId="5" fillId="2" borderId="3" xfId="2" applyFont="1" applyFill="1" applyBorder="1" applyAlignment="1">
      <alignment horizontal="center" vertical="center"/>
    </xf>
    <xf numFmtId="3" fontId="0" fillId="2" borderId="31" xfId="0" applyNumberFormat="1" applyFont="1" applyFill="1" applyBorder="1" applyAlignment="1">
      <alignment vertical="center"/>
    </xf>
    <xf numFmtId="169" fontId="5" fillId="2" borderId="12" xfId="2" applyNumberFormat="1" applyFont="1" applyFill="1" applyBorder="1" applyAlignment="1" applyProtection="1">
      <alignment horizontal="center" vertical="center" wrapText="1"/>
      <protection locked="0"/>
    </xf>
    <xf numFmtId="166" fontId="5" fillId="2" borderId="12" xfId="0" applyNumberFormat="1" applyFont="1" applyFill="1" applyBorder="1" applyAlignment="1" applyProtection="1">
      <alignment horizontal="center" vertical="center" wrapText="1"/>
      <protection locked="0"/>
    </xf>
    <xf numFmtId="3" fontId="0" fillId="2" borderId="3" xfId="0" applyNumberFormat="1" applyFont="1" applyFill="1" applyBorder="1" applyAlignment="1">
      <alignment vertical="center"/>
    </xf>
    <xf numFmtId="3" fontId="0" fillId="2" borderId="3" xfId="0" applyNumberFormat="1" applyFont="1" applyFill="1" applyBorder="1" applyAlignment="1">
      <alignment vertical="center" wrapText="1"/>
    </xf>
    <xf numFmtId="0" fontId="5" fillId="2" borderId="3" xfId="4" applyFont="1" applyFill="1" applyBorder="1" applyAlignment="1" applyProtection="1">
      <alignment vertical="center" wrapText="1"/>
      <protection locked="0"/>
    </xf>
    <xf numFmtId="169" fontId="5" fillId="0" borderId="3" xfId="2" applyNumberFormat="1" applyFont="1" applyFill="1" applyBorder="1" applyAlignment="1" applyProtection="1">
      <alignment horizontal="center" wrapText="1"/>
      <protection locked="0"/>
    </xf>
    <xf numFmtId="43" fontId="7" fillId="38" borderId="3" xfId="4" applyNumberFormat="1" applyFont="1" applyFill="1" applyBorder="1" applyAlignment="1">
      <alignment horizontal="center" vertical="center" wrapText="1"/>
    </xf>
    <xf numFmtId="178" fontId="2" fillId="2" borderId="29" xfId="2" applyNumberFormat="1" applyFont="1" applyFill="1" applyBorder="1" applyAlignment="1">
      <alignment vertical="center"/>
    </xf>
    <xf numFmtId="165" fontId="2" fillId="2" borderId="29" xfId="2" applyFont="1" applyFill="1" applyBorder="1" applyAlignment="1">
      <alignment horizontal="center" vertical="center"/>
    </xf>
    <xf numFmtId="3" fontId="24" fillId="2" borderId="3" xfId="0" applyNumberFormat="1" applyFont="1" applyFill="1" applyBorder="1"/>
    <xf numFmtId="3" fontId="5" fillId="37" borderId="3" xfId="0" applyNumberFormat="1" applyFont="1" applyFill="1" applyBorder="1" applyAlignment="1" applyProtection="1">
      <alignment horizontal="center" vertical="center" wrapText="1"/>
      <protection locked="0"/>
    </xf>
    <xf numFmtId="168" fontId="5" fillId="37" borderId="3" xfId="1" applyNumberFormat="1" applyFont="1" applyFill="1" applyBorder="1" applyAlignment="1" applyProtection="1">
      <alignment horizontal="center" vertical="center" wrapText="1"/>
      <protection locked="0"/>
    </xf>
    <xf numFmtId="9" fontId="5" fillId="37" borderId="3" xfId="3" applyFont="1" applyFill="1" applyBorder="1" applyAlignment="1" applyProtection="1">
      <alignment horizontal="center" vertical="center" wrapText="1"/>
      <protection locked="0"/>
    </xf>
    <xf numFmtId="9" fontId="5" fillId="37" borderId="3" xfId="0" applyNumberFormat="1" applyFont="1" applyFill="1" applyBorder="1" applyAlignment="1" applyProtection="1">
      <alignment horizontal="center" vertical="center" wrapText="1"/>
      <protection locked="0"/>
    </xf>
    <xf numFmtId="9" fontId="5" fillId="37" borderId="3" xfId="4" applyNumberFormat="1" applyFont="1" applyFill="1" applyBorder="1" applyAlignment="1" applyProtection="1">
      <alignment horizontal="center" vertical="center" wrapText="1"/>
      <protection locked="0"/>
    </xf>
    <xf numFmtId="9" fontId="5" fillId="37" borderId="3" xfId="3" applyFont="1" applyFill="1" applyBorder="1" applyAlignment="1" applyProtection="1">
      <alignment horizontal="center" vertical="center" wrapText="1"/>
    </xf>
    <xf numFmtId="167" fontId="5" fillId="37" borderId="3" xfId="6" applyNumberFormat="1" applyFont="1" applyFill="1" applyBorder="1" applyAlignment="1" applyProtection="1">
      <alignment horizontal="center" vertical="center" wrapText="1"/>
    </xf>
    <xf numFmtId="164" fontId="5" fillId="0" borderId="3" xfId="9" applyFont="1" applyFill="1" applyBorder="1" applyAlignment="1" applyProtection="1">
      <alignment horizontal="center" vertical="center" wrapText="1"/>
      <protection locked="0"/>
    </xf>
    <xf numFmtId="3" fontId="0" fillId="2" borderId="9" xfId="0" applyNumberFormat="1" applyFont="1" applyFill="1" applyBorder="1" applyAlignment="1">
      <alignment vertical="center" wrapText="1"/>
    </xf>
    <xf numFmtId="3" fontId="0" fillId="2" borderId="10" xfId="0" applyNumberFormat="1" applyFont="1" applyFill="1" applyBorder="1" applyAlignment="1">
      <alignment vertical="center"/>
    </xf>
    <xf numFmtId="169" fontId="0" fillId="0" borderId="0" xfId="0" applyNumberFormat="1"/>
    <xf numFmtId="0" fontId="0" fillId="0" borderId="0" xfId="0" applyBorder="1"/>
    <xf numFmtId="178" fontId="0" fillId="2" borderId="29" xfId="2" applyNumberFormat="1" applyFont="1" applyFill="1" applyBorder="1" applyAlignment="1">
      <alignment vertical="center"/>
    </xf>
    <xf numFmtId="3" fontId="8" fillId="2" borderId="16" xfId="0" applyNumberFormat="1" applyFont="1" applyFill="1" applyBorder="1" applyAlignment="1" applyProtection="1">
      <alignment horizontal="center" vertical="center" wrapText="1"/>
      <protection locked="0"/>
    </xf>
    <xf numFmtId="169" fontId="5" fillId="2" borderId="16" xfId="2" applyNumberFormat="1" applyFont="1" applyFill="1" applyBorder="1" applyAlignment="1" applyProtection="1">
      <alignment horizontal="center" vertical="center" wrapText="1"/>
      <protection locked="0"/>
    </xf>
    <xf numFmtId="3" fontId="0" fillId="2" borderId="32" xfId="0" applyNumberFormat="1" applyFont="1" applyFill="1" applyBorder="1" applyAlignment="1">
      <alignment vertical="center" wrapText="1"/>
    </xf>
    <xf numFmtId="178" fontId="0" fillId="2" borderId="3" xfId="2" applyNumberFormat="1" applyFont="1" applyFill="1" applyBorder="1" applyAlignment="1">
      <alignment vertical="center"/>
    </xf>
    <xf numFmtId="169" fontId="5" fillId="2" borderId="9" xfId="2" applyNumberFormat="1" applyFont="1" applyFill="1" applyBorder="1" applyAlignment="1" applyProtection="1">
      <alignment horizontal="center" vertical="center" wrapText="1"/>
      <protection locked="0"/>
    </xf>
    <xf numFmtId="0" fontId="8" fillId="0" borderId="12" xfId="0" applyFont="1" applyFill="1" applyBorder="1" applyAlignment="1" applyProtection="1">
      <alignment horizontal="center" vertical="center" wrapText="1"/>
      <protection locked="0"/>
    </xf>
    <xf numFmtId="3" fontId="24" fillId="0" borderId="0" xfId="0" applyNumberFormat="1" applyFont="1" applyBorder="1"/>
    <xf numFmtId="0" fontId="0" fillId="2" borderId="0" xfId="0" applyFill="1" applyBorder="1"/>
    <xf numFmtId="169" fontId="5" fillId="2" borderId="0" xfId="2" applyNumberFormat="1" applyFont="1" applyFill="1" applyBorder="1" applyAlignment="1" applyProtection="1">
      <alignment horizontal="center" vertical="center" wrapText="1"/>
      <protection locked="0"/>
    </xf>
    <xf numFmtId="3" fontId="0" fillId="0" borderId="0" xfId="0" applyNumberFormat="1"/>
    <xf numFmtId="2" fontId="8" fillId="2" borderId="3" xfId="0" applyNumberFormat="1" applyFont="1" applyFill="1" applyBorder="1" applyAlignment="1" applyProtection="1">
      <alignment horizontal="center" vertical="center" wrapText="1"/>
      <protection locked="0"/>
    </xf>
    <xf numFmtId="3" fontId="0" fillId="2" borderId="34" xfId="0" applyNumberFormat="1" applyFont="1" applyFill="1" applyBorder="1" applyAlignment="1">
      <alignment vertical="center"/>
    </xf>
    <xf numFmtId="164" fontId="10" fillId="2" borderId="15" xfId="9" applyFont="1" applyFill="1" applyBorder="1" applyAlignment="1">
      <alignment horizontal="center" vertical="center" wrapText="1"/>
    </xf>
    <xf numFmtId="0" fontId="10" fillId="2" borderId="19" xfId="0" applyFont="1" applyFill="1" applyBorder="1" applyAlignment="1">
      <alignment horizontal="center" vertical="center" wrapText="1"/>
    </xf>
    <xf numFmtId="165" fontId="10" fillId="2" borderId="0" xfId="2" applyFont="1" applyFill="1" applyBorder="1" applyAlignment="1">
      <alignment horizontal="center" vertical="center" wrapText="1"/>
    </xf>
    <xf numFmtId="165" fontId="10" fillId="2" borderId="21" xfId="2"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164" fontId="10" fillId="2" borderId="14" xfId="9" applyFont="1" applyFill="1" applyBorder="1" applyAlignment="1">
      <alignment horizontal="center" vertical="center" wrapText="1"/>
    </xf>
    <xf numFmtId="165" fontId="10" fillId="2" borderId="24" xfId="2" applyFont="1" applyFill="1" applyBorder="1" applyAlignment="1">
      <alignment horizontal="center" vertical="center" wrapText="1"/>
    </xf>
    <xf numFmtId="0" fontId="5" fillId="0" borderId="0" xfId="0" applyFont="1" applyBorder="1" applyAlignment="1">
      <alignment vertical="center"/>
    </xf>
    <xf numFmtId="171" fontId="10" fillId="2" borderId="0" xfId="1" applyNumberFormat="1" applyFont="1" applyFill="1" applyBorder="1" applyAlignment="1">
      <alignment horizontal="center" vertical="center" wrapText="1"/>
    </xf>
    <xf numFmtId="3" fontId="0" fillId="2" borderId="35" xfId="0" applyNumberFormat="1" applyFont="1" applyFill="1" applyBorder="1" applyAlignment="1">
      <alignment vertical="center"/>
    </xf>
    <xf numFmtId="171" fontId="10" fillId="2" borderId="21" xfId="1" applyNumberFormat="1" applyFont="1" applyFill="1" applyBorder="1" applyAlignment="1">
      <alignment horizontal="center" vertical="center" wrapText="1"/>
    </xf>
    <xf numFmtId="0" fontId="14" fillId="24" borderId="24" xfId="0" applyFont="1" applyFill="1" applyBorder="1" applyAlignment="1">
      <alignment horizontal="center" vertical="center" wrapText="1"/>
    </xf>
    <xf numFmtId="169" fontId="5" fillId="0" borderId="0" xfId="0" applyNumberFormat="1" applyFont="1" applyAlignment="1">
      <alignment horizontal="left" vertical="center"/>
    </xf>
    <xf numFmtId="164" fontId="5" fillId="2" borderId="0" xfId="4" applyNumberFormat="1" applyFont="1" applyFill="1" applyAlignment="1" applyProtection="1">
      <alignment horizontal="center" vertical="center" wrapText="1"/>
      <protection locked="0"/>
    </xf>
    <xf numFmtId="178" fontId="10" fillId="2" borderId="13" xfId="2" applyNumberFormat="1" applyFont="1" applyFill="1" applyBorder="1" applyAlignment="1">
      <alignment horizontal="center" vertical="center" wrapText="1"/>
    </xf>
    <xf numFmtId="9" fontId="5" fillId="2" borderId="0" xfId="3" applyFont="1" applyFill="1" applyAlignment="1" applyProtection="1">
      <alignment horizontal="center" vertical="center" wrapText="1"/>
      <protection locked="0"/>
    </xf>
    <xf numFmtId="0" fontId="5" fillId="0" borderId="13" xfId="0" applyFont="1" applyFill="1" applyBorder="1" applyAlignment="1">
      <alignment horizontal="center" vertical="center" wrapText="1"/>
    </xf>
    <xf numFmtId="165" fontId="5" fillId="2" borderId="19" xfId="2" applyFont="1" applyFill="1" applyBorder="1" applyAlignment="1">
      <alignment horizontal="center" vertical="center" wrapText="1"/>
    </xf>
    <xf numFmtId="178" fontId="5" fillId="2" borderId="19" xfId="2" applyNumberFormat="1" applyFont="1" applyFill="1" applyBorder="1" applyAlignment="1">
      <alignment horizontal="center" vertical="center" wrapText="1"/>
    </xf>
    <xf numFmtId="0" fontId="6" fillId="2" borderId="14" xfId="0" applyFont="1" applyFill="1" applyBorder="1" applyAlignment="1">
      <alignment horizontal="center" vertical="center" wrapText="1"/>
    </xf>
    <xf numFmtId="0" fontId="0" fillId="2" borderId="3" xfId="0" applyFill="1" applyBorder="1"/>
    <xf numFmtId="0" fontId="5" fillId="2" borderId="0" xfId="0" applyFont="1" applyFill="1" applyAlignment="1">
      <alignment horizontal="left" vertical="center"/>
    </xf>
    <xf numFmtId="0" fontId="5" fillId="2" borderId="0" xfId="0" applyFont="1" applyFill="1" applyAlignment="1">
      <alignment horizontal="left"/>
    </xf>
    <xf numFmtId="179" fontId="18" fillId="2" borderId="13" xfId="0" applyNumberFormat="1" applyFont="1" applyFill="1" applyBorder="1" applyAlignment="1">
      <alignment horizontal="center" vertical="center" wrapText="1"/>
    </xf>
    <xf numFmtId="0" fontId="10" fillId="0" borderId="3" xfId="0" applyFont="1" applyFill="1" applyBorder="1" applyAlignment="1">
      <alignment horizontal="left" vertical="center" wrapText="1"/>
    </xf>
    <xf numFmtId="3" fontId="24" fillId="0" borderId="3" xfId="0" applyNumberFormat="1" applyFont="1" applyBorder="1" applyAlignment="1">
      <alignment horizontal="center" vertical="center"/>
    </xf>
    <xf numFmtId="3" fontId="24" fillId="0" borderId="3" xfId="0" applyNumberFormat="1" applyFont="1" applyFill="1" applyBorder="1" applyAlignment="1">
      <alignment horizontal="center" vertical="center"/>
    </xf>
    <xf numFmtId="44" fontId="5" fillId="0" borderId="3" xfId="2" applyNumberFormat="1" applyFont="1" applyFill="1" applyBorder="1" applyAlignment="1" applyProtection="1">
      <alignment horizontal="center" vertical="center" wrapText="1"/>
      <protection locked="0"/>
    </xf>
    <xf numFmtId="44" fontId="5" fillId="0" borderId="3" xfId="1" applyNumberFormat="1" applyFont="1" applyFill="1" applyBorder="1" applyAlignment="1">
      <alignment horizontal="center" vertical="center"/>
    </xf>
    <xf numFmtId="178" fontId="6" fillId="2" borderId="3" xfId="2" applyNumberFormat="1" applyFont="1" applyFill="1" applyBorder="1" applyAlignment="1" applyProtection="1">
      <alignment horizontal="center" vertical="center" wrapText="1"/>
      <protection locked="0"/>
    </xf>
    <xf numFmtId="178" fontId="7" fillId="14" borderId="3" xfId="2" applyNumberFormat="1" applyFont="1" applyFill="1" applyBorder="1" applyAlignment="1">
      <alignment horizontal="center" vertical="center" wrapText="1"/>
    </xf>
    <xf numFmtId="178" fontId="5" fillId="0" borderId="3" xfId="2" applyNumberFormat="1" applyFont="1" applyFill="1" applyBorder="1" applyAlignment="1" applyProtection="1">
      <alignment horizontal="center" vertical="center" wrapText="1"/>
      <protection locked="0"/>
    </xf>
    <xf numFmtId="178" fontId="5" fillId="0" borderId="16" xfId="2" applyNumberFormat="1" applyFont="1" applyFill="1" applyBorder="1" applyAlignment="1" applyProtection="1">
      <alignment horizontal="center" vertical="center" wrapText="1"/>
      <protection locked="0"/>
    </xf>
    <xf numFmtId="178" fontId="5" fillId="0" borderId="0" xfId="2" applyNumberFormat="1" applyFont="1" applyFill="1" applyAlignment="1" applyProtection="1">
      <alignment horizontal="center" vertical="center" wrapText="1"/>
      <protection locked="0"/>
    </xf>
    <xf numFmtId="178" fontId="5" fillId="0" borderId="0" xfId="2" applyNumberFormat="1" applyFont="1" applyAlignment="1"/>
    <xf numFmtId="0" fontId="5" fillId="2" borderId="0" xfId="0" applyFont="1" applyFill="1" applyBorder="1" applyAlignment="1">
      <alignment horizontal="center" vertical="center"/>
    </xf>
    <xf numFmtId="0" fontId="5" fillId="2" borderId="0" xfId="0" applyFont="1" applyFill="1" applyBorder="1" applyAlignment="1">
      <alignment horizontal="left" vertical="center"/>
    </xf>
    <xf numFmtId="3" fontId="23" fillId="2" borderId="0" xfId="0" applyNumberFormat="1" applyFont="1" applyFill="1" applyBorder="1"/>
    <xf numFmtId="169" fontId="5" fillId="2" borderId="0" xfId="0" applyNumberFormat="1" applyFont="1" applyFill="1" applyBorder="1" applyAlignment="1">
      <alignment horizontal="left" vertical="center"/>
    </xf>
    <xf numFmtId="169" fontId="8" fillId="2" borderId="0" xfId="2" applyNumberFormat="1" applyFont="1" applyFill="1" applyBorder="1" applyAlignment="1" applyProtection="1">
      <alignment horizontal="left" vertical="center" wrapText="1"/>
      <protection locked="0"/>
    </xf>
    <xf numFmtId="0" fontId="20" fillId="2" borderId="3" xfId="0" applyFont="1" applyFill="1" applyBorder="1"/>
    <xf numFmtId="178" fontId="5" fillId="0" borderId="0" xfId="2" applyNumberFormat="1" applyFont="1" applyAlignment="1">
      <alignment horizontal="left" vertical="center"/>
    </xf>
    <xf numFmtId="178" fontId="7" fillId="14" borderId="10" xfId="2" applyNumberFormat="1" applyFont="1" applyFill="1" applyBorder="1" applyAlignment="1">
      <alignment horizontal="center" vertical="center" wrapText="1"/>
    </xf>
    <xf numFmtId="178" fontId="8" fillId="2" borderId="11" xfId="2" applyNumberFormat="1" applyFont="1" applyFill="1" applyBorder="1" applyAlignment="1" applyProtection="1">
      <alignment horizontal="left" vertical="center" wrapText="1"/>
      <protection locked="0"/>
    </xf>
    <xf numFmtId="178" fontId="8" fillId="2" borderId="9" xfId="2" applyNumberFormat="1" applyFont="1" applyFill="1" applyBorder="1" applyAlignment="1" applyProtection="1">
      <alignment horizontal="left" vertical="center" wrapText="1"/>
      <protection locked="0"/>
    </xf>
    <xf numFmtId="178" fontId="20" fillId="2" borderId="0" xfId="2" applyNumberFormat="1" applyFont="1" applyFill="1"/>
    <xf numFmtId="178" fontId="5" fillId="2" borderId="0" xfId="2" applyNumberFormat="1" applyFont="1" applyFill="1" applyBorder="1" applyAlignment="1">
      <alignment horizontal="left" vertical="center"/>
    </xf>
    <xf numFmtId="0" fontId="5" fillId="2" borderId="3" xfId="0" applyFont="1" applyFill="1" applyBorder="1" applyAlignment="1">
      <alignment horizontal="center" vertical="center"/>
    </xf>
    <xf numFmtId="0" fontId="26" fillId="2" borderId="13" xfId="0" applyFont="1" applyFill="1" applyBorder="1" applyAlignment="1">
      <alignment horizontal="center" vertical="center" wrapText="1"/>
    </xf>
    <xf numFmtId="0" fontId="8" fillId="2" borderId="3" xfId="4" applyFont="1" applyFill="1" applyBorder="1" applyAlignment="1">
      <alignment horizontal="center" vertical="center" wrapText="1"/>
    </xf>
    <xf numFmtId="1" fontId="8" fillId="2" borderId="3" xfId="4" applyNumberFormat="1" applyFont="1" applyFill="1" applyBorder="1" applyAlignment="1">
      <alignment horizontal="center" vertical="center" wrapText="1"/>
    </xf>
    <xf numFmtId="9" fontId="8" fillId="2" borderId="3" xfId="4" applyNumberFormat="1" applyFont="1" applyFill="1" applyBorder="1" applyAlignment="1">
      <alignment horizontal="center" vertical="center" wrapText="1"/>
    </xf>
    <xf numFmtId="9" fontId="8" fillId="2" borderId="3" xfId="7" applyFont="1" applyFill="1" applyBorder="1" applyAlignment="1" applyProtection="1">
      <alignment horizontal="center" vertical="center" wrapText="1"/>
    </xf>
    <xf numFmtId="0" fontId="25" fillId="2" borderId="3" xfId="0" applyFont="1" applyFill="1" applyBorder="1" applyAlignment="1" applyProtection="1">
      <alignment horizontal="center" vertical="center" wrapText="1"/>
      <protection locked="0"/>
    </xf>
    <xf numFmtId="2" fontId="8" fillId="2" borderId="3" xfId="4" applyNumberFormat="1" applyFont="1" applyFill="1" applyBorder="1" applyAlignment="1">
      <alignment horizontal="center" vertical="center" wrapText="1"/>
    </xf>
    <xf numFmtId="0" fontId="0" fillId="2" borderId="0" xfId="0" applyFill="1" applyAlignment="1">
      <alignment horizontal="center" vertical="center"/>
    </xf>
    <xf numFmtId="3" fontId="0" fillId="2" borderId="3" xfId="0" applyNumberFormat="1" applyFill="1" applyBorder="1" applyAlignment="1">
      <alignment horizontal="center" vertical="center"/>
    </xf>
    <xf numFmtId="1" fontId="8" fillId="2" borderId="3" xfId="0" applyNumberFormat="1" applyFont="1" applyFill="1" applyBorder="1" applyAlignment="1">
      <alignment horizontal="center" vertical="center"/>
    </xf>
    <xf numFmtId="0" fontId="0" fillId="0" borderId="0" xfId="0" applyAlignment="1">
      <alignment horizontal="center" vertical="center"/>
    </xf>
    <xf numFmtId="3" fontId="0" fillId="2" borderId="33" xfId="0" applyNumberFormat="1" applyFont="1" applyFill="1" applyBorder="1" applyAlignment="1">
      <alignment vertical="center"/>
    </xf>
    <xf numFmtId="178" fontId="0" fillId="2" borderId="36" xfId="2" applyNumberFormat="1" applyFont="1" applyFill="1" applyBorder="1" applyAlignment="1">
      <alignment vertical="center" wrapText="1"/>
    </xf>
    <xf numFmtId="0" fontId="6" fillId="5" borderId="3" xfId="4" applyFont="1" applyFill="1" applyBorder="1" applyAlignment="1" applyProtection="1">
      <alignment horizontal="center" vertical="center" wrapText="1"/>
      <protection locked="0"/>
    </xf>
    <xf numFmtId="0" fontId="7" fillId="6" borderId="3" xfId="4" applyFont="1" applyFill="1" applyBorder="1" applyAlignment="1" applyProtection="1">
      <alignment horizontal="center" vertical="center" wrapText="1"/>
      <protection locked="0"/>
    </xf>
    <xf numFmtId="0" fontId="7" fillId="0" borderId="3" xfId="4" applyFont="1" applyFill="1" applyBorder="1" applyAlignment="1" applyProtection="1">
      <alignment horizontal="center" vertical="center" wrapText="1"/>
      <protection locked="0"/>
    </xf>
    <xf numFmtId="0" fontId="7" fillId="6" borderId="12" xfId="4" applyFont="1" applyFill="1" applyBorder="1" applyAlignment="1" applyProtection="1">
      <alignment horizontal="center" vertical="center" wrapText="1"/>
      <protection locked="0"/>
    </xf>
    <xf numFmtId="0" fontId="7" fillId="2" borderId="12" xfId="4" applyFont="1" applyFill="1" applyBorder="1" applyAlignment="1" applyProtection="1">
      <alignment horizontal="center" vertical="center" wrapText="1"/>
      <protection locked="0"/>
    </xf>
    <xf numFmtId="0" fontId="6" fillId="2" borderId="1" xfId="4" applyFont="1" applyFill="1" applyBorder="1" applyAlignment="1" applyProtection="1">
      <alignment horizontal="center" vertical="center" wrapText="1"/>
      <protection locked="0"/>
    </xf>
    <xf numFmtId="0" fontId="6" fillId="2" borderId="0" xfId="4" applyFont="1" applyFill="1" applyBorder="1" applyAlignment="1" applyProtection="1">
      <alignment horizontal="center" vertical="center" wrapText="1"/>
      <protection locked="0"/>
    </xf>
    <xf numFmtId="0" fontId="6" fillId="2" borderId="2" xfId="4" applyFont="1" applyFill="1" applyBorder="1" applyAlignment="1" applyProtection="1">
      <alignment horizontal="center" vertical="center" wrapText="1"/>
      <protection locked="0"/>
    </xf>
    <xf numFmtId="0" fontId="6" fillId="2" borderId="4" xfId="4" applyFont="1" applyFill="1" applyBorder="1" applyAlignment="1" applyProtection="1">
      <alignment horizontal="center" vertical="center" wrapText="1"/>
      <protection locked="0"/>
    </xf>
    <xf numFmtId="0" fontId="6" fillId="2" borderId="5" xfId="4" applyFont="1" applyFill="1" applyBorder="1" applyAlignment="1" applyProtection="1">
      <alignment horizontal="center" vertical="center" wrapText="1"/>
      <protection locked="0"/>
    </xf>
    <xf numFmtId="0" fontId="6" fillId="2" borderId="6" xfId="4" applyFont="1" applyFill="1" applyBorder="1" applyAlignment="1" applyProtection="1">
      <alignment horizontal="center" vertical="center" wrapText="1"/>
      <protection locked="0"/>
    </xf>
    <xf numFmtId="0" fontId="7" fillId="8" borderId="3" xfId="4" applyFont="1" applyFill="1" applyBorder="1" applyAlignment="1" applyProtection="1">
      <alignment horizontal="center" vertical="center" wrapText="1"/>
      <protection locked="0"/>
    </xf>
    <xf numFmtId="0" fontId="6" fillId="2" borderId="7" xfId="4" applyFont="1" applyFill="1" applyBorder="1" applyAlignment="1" applyProtection="1">
      <alignment horizontal="left" vertical="center" wrapText="1"/>
      <protection locked="0"/>
    </xf>
    <xf numFmtId="0" fontId="6" fillId="2" borderId="8" xfId="4" applyFont="1" applyFill="1" applyBorder="1" applyAlignment="1" applyProtection="1">
      <alignment horizontal="left" vertical="center" wrapText="1"/>
      <protection locked="0"/>
    </xf>
    <xf numFmtId="0" fontId="6" fillId="3" borderId="3" xfId="4" applyFont="1" applyFill="1" applyBorder="1" applyAlignment="1" applyProtection="1">
      <alignment horizontal="center" vertical="center" wrapText="1"/>
      <protection locked="0"/>
    </xf>
    <xf numFmtId="0" fontId="6" fillId="0" borderId="3" xfId="4" applyFont="1" applyFill="1" applyBorder="1" applyAlignment="1" applyProtection="1">
      <alignment horizontal="center" vertical="center" wrapText="1"/>
      <protection locked="0"/>
    </xf>
    <xf numFmtId="0" fontId="6" fillId="2" borderId="3" xfId="4" applyFont="1" applyFill="1" applyBorder="1" applyAlignment="1" applyProtection="1">
      <alignment horizontal="center" vertical="center" wrapText="1"/>
      <protection locked="0"/>
    </xf>
    <xf numFmtId="0" fontId="7" fillId="4" borderId="3" xfId="5" applyFont="1" applyFill="1" applyBorder="1" applyAlignment="1" applyProtection="1">
      <alignment horizontal="left" vertical="center"/>
      <protection locked="0"/>
    </xf>
    <xf numFmtId="0" fontId="6" fillId="2" borderId="3" xfId="4" applyFont="1" applyFill="1" applyBorder="1" applyAlignment="1" applyProtection="1">
      <alignment horizontal="left" vertical="center" wrapText="1"/>
      <protection locked="0"/>
    </xf>
    <xf numFmtId="44" fontId="6" fillId="7" borderId="9" xfId="4" applyNumberFormat="1" applyFont="1" applyFill="1" applyBorder="1" applyAlignment="1" applyProtection="1">
      <alignment horizontal="center" vertical="center" wrapText="1"/>
      <protection locked="0"/>
    </xf>
    <xf numFmtId="44" fontId="6" fillId="7" borderId="11" xfId="4" applyNumberFormat="1" applyFont="1" applyFill="1" applyBorder="1" applyAlignment="1" applyProtection="1">
      <alignment horizontal="center" vertical="center" wrapText="1"/>
      <protection locked="0"/>
    </xf>
    <xf numFmtId="44" fontId="6" fillId="7" borderId="10" xfId="4" applyNumberFormat="1" applyFont="1" applyFill="1" applyBorder="1" applyAlignment="1" applyProtection="1">
      <alignment horizontal="center" vertical="center" wrapText="1"/>
      <protection locked="0"/>
    </xf>
    <xf numFmtId="14" fontId="7" fillId="2" borderId="9" xfId="4" applyNumberFormat="1" applyFont="1" applyFill="1" applyBorder="1" applyAlignment="1" applyProtection="1">
      <alignment horizontal="center" vertical="center" wrapText="1"/>
      <protection locked="0"/>
    </xf>
    <xf numFmtId="14" fontId="7" fillId="2" borderId="11" xfId="4" applyNumberFormat="1" applyFont="1" applyFill="1" applyBorder="1" applyAlignment="1" applyProtection="1">
      <alignment horizontal="center" vertical="center" wrapText="1"/>
      <protection locked="0"/>
    </xf>
    <xf numFmtId="14" fontId="7" fillId="2" borderId="10" xfId="4" applyNumberFormat="1" applyFont="1" applyFill="1" applyBorder="1" applyAlignment="1" applyProtection="1">
      <alignment horizontal="center" vertical="center" wrapText="1"/>
      <protection locked="0"/>
    </xf>
    <xf numFmtId="0" fontId="7" fillId="2" borderId="9" xfId="4" applyFont="1" applyFill="1" applyBorder="1" applyAlignment="1" applyProtection="1">
      <alignment horizontal="left" vertical="center" wrapText="1"/>
      <protection locked="0"/>
    </xf>
    <xf numFmtId="0" fontId="7" fillId="0" borderId="10" xfId="4" applyFont="1" applyFill="1" applyBorder="1" applyAlignment="1" applyProtection="1">
      <alignment horizontal="left" vertical="center" wrapText="1"/>
      <protection locked="0"/>
    </xf>
    <xf numFmtId="0" fontId="6" fillId="0" borderId="3" xfId="4" applyFont="1" applyBorder="1" applyAlignment="1" applyProtection="1">
      <alignment horizontal="center" vertical="center" wrapText="1"/>
      <protection locked="0"/>
    </xf>
    <xf numFmtId="0" fontId="12" fillId="6" borderId="3" xfId="4" applyFont="1" applyFill="1" applyBorder="1" applyAlignment="1" applyProtection="1">
      <alignment horizontal="center" vertical="center" wrapText="1"/>
      <protection locked="0"/>
    </xf>
    <xf numFmtId="0" fontId="6" fillId="6" borderId="3" xfId="4" applyFont="1" applyFill="1" applyBorder="1" applyAlignment="1" applyProtection="1">
      <alignment horizontal="center" vertical="center" wrapText="1"/>
      <protection locked="0"/>
    </xf>
    <xf numFmtId="0" fontId="6" fillId="6" borderId="12" xfId="4" applyFont="1" applyFill="1" applyBorder="1" applyAlignment="1" applyProtection="1">
      <alignment horizontal="center" vertical="center" wrapText="1"/>
      <protection locked="0"/>
    </xf>
    <xf numFmtId="44" fontId="6" fillId="7" borderId="12" xfId="4" applyNumberFormat="1" applyFont="1" applyFill="1" applyBorder="1" applyAlignment="1" applyProtection="1">
      <alignment horizontal="center" vertical="center" wrapText="1"/>
      <protection locked="0"/>
    </xf>
    <xf numFmtId="0" fontId="6" fillId="2" borderId="9" xfId="4" applyFont="1" applyFill="1" applyBorder="1" applyAlignment="1" applyProtection="1">
      <alignment horizontal="left" vertical="center" wrapText="1"/>
      <protection locked="0"/>
    </xf>
    <xf numFmtId="0" fontId="6" fillId="2" borderId="10" xfId="4" applyFont="1" applyFill="1" applyBorder="1" applyAlignment="1" applyProtection="1">
      <alignment horizontal="left" vertical="center" wrapText="1"/>
      <protection locked="0"/>
    </xf>
    <xf numFmtId="0" fontId="12" fillId="2" borderId="3" xfId="4" applyFont="1" applyFill="1" applyBorder="1" applyAlignment="1" applyProtection="1">
      <alignment horizontal="center" vertical="center" wrapText="1"/>
      <protection locked="0"/>
    </xf>
    <xf numFmtId="0" fontId="7" fillId="4" borderId="3" xfId="5" applyFont="1" applyFill="1" applyBorder="1" applyAlignment="1" applyProtection="1">
      <alignment horizontal="left" vertical="center" wrapText="1"/>
      <protection locked="0"/>
    </xf>
    <xf numFmtId="0" fontId="6" fillId="2" borderId="12" xfId="4" applyFont="1" applyFill="1" applyBorder="1" applyAlignment="1" applyProtection="1">
      <alignment horizontal="center" vertical="center" wrapText="1"/>
      <protection locked="0"/>
    </xf>
    <xf numFmtId="0" fontId="6" fillId="2" borderId="12" xfId="4" applyFont="1" applyFill="1" applyBorder="1" applyAlignment="1" applyProtection="1">
      <alignment horizontal="left" vertical="center" wrapText="1"/>
      <protection locked="0"/>
    </xf>
    <xf numFmtId="0" fontId="6" fillId="0" borderId="12" xfId="4" applyFont="1" applyBorder="1" applyAlignment="1" applyProtection="1">
      <alignment horizontal="center" vertical="center" wrapText="1"/>
      <protection locked="0"/>
    </xf>
    <xf numFmtId="44" fontId="6" fillId="7" borderId="3" xfId="4" applyNumberFormat="1" applyFont="1" applyFill="1" applyBorder="1" applyAlignment="1" applyProtection="1">
      <alignment horizontal="center" vertical="center" wrapText="1"/>
      <protection locked="0"/>
    </xf>
    <xf numFmtId="0" fontId="6" fillId="2" borderId="11" xfId="4" applyFont="1" applyFill="1" applyBorder="1" applyAlignment="1" applyProtection="1">
      <alignment horizontal="left" vertical="center" wrapText="1"/>
      <protection locked="0"/>
    </xf>
    <xf numFmtId="0" fontId="6" fillId="2" borderId="9" xfId="4" applyFont="1" applyFill="1" applyBorder="1" applyAlignment="1" applyProtection="1">
      <alignment horizontal="center" vertical="center" wrapText="1"/>
      <protection locked="0"/>
    </xf>
    <xf numFmtId="0" fontId="6" fillId="2" borderId="11" xfId="4" applyFont="1" applyFill="1" applyBorder="1" applyAlignment="1" applyProtection="1">
      <alignment horizontal="center" vertical="center" wrapText="1"/>
      <protection locked="0"/>
    </xf>
    <xf numFmtId="0" fontId="6" fillId="2" borderId="10" xfId="4" applyFont="1" applyFill="1" applyBorder="1" applyAlignment="1" applyProtection="1">
      <alignment horizontal="center" vertical="center" wrapText="1"/>
      <protection locked="0"/>
    </xf>
    <xf numFmtId="0" fontId="5" fillId="16" borderId="17" xfId="0" applyFont="1" applyFill="1" applyBorder="1" applyAlignment="1">
      <alignment horizontal="left" vertical="center" wrapText="1"/>
    </xf>
    <xf numFmtId="0" fontId="8" fillId="0" borderId="18" xfId="0" applyFont="1" applyBorder="1" applyAlignment="1">
      <alignment horizontal="left" vertical="center"/>
    </xf>
    <xf numFmtId="0" fontId="8" fillId="0" borderId="17" xfId="0" applyFont="1" applyBorder="1" applyAlignment="1">
      <alignment horizontal="left" vertical="center"/>
    </xf>
    <xf numFmtId="0" fontId="6" fillId="16" borderId="17" xfId="0" applyFont="1" applyFill="1" applyBorder="1" applyAlignment="1">
      <alignment horizontal="left" vertical="center" wrapText="1"/>
    </xf>
    <xf numFmtId="0" fontId="8" fillId="0" borderId="0" xfId="0" applyFont="1" applyBorder="1" applyAlignment="1">
      <alignment horizontal="left" vertical="center"/>
    </xf>
    <xf numFmtId="0" fontId="5" fillId="0" borderId="0" xfId="0" applyFont="1" applyAlignment="1">
      <alignment horizontal="lef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6" fillId="16" borderId="19" xfId="0" applyFont="1" applyFill="1" applyBorder="1" applyAlignment="1">
      <alignment horizontal="left" vertical="center" wrapText="1"/>
    </xf>
    <xf numFmtId="0" fontId="8" fillId="0" borderId="20" xfId="0" applyFont="1" applyBorder="1" applyAlignment="1">
      <alignment horizontal="left" vertical="center"/>
    </xf>
    <xf numFmtId="0" fontId="6" fillId="19" borderId="19" xfId="0" applyFont="1" applyFill="1" applyBorder="1" applyAlignment="1">
      <alignment horizontal="left" vertical="center" wrapText="1"/>
    </xf>
    <xf numFmtId="0" fontId="8" fillId="0" borderId="26" xfId="0" applyFont="1" applyBorder="1" applyAlignment="1">
      <alignment horizontal="left" vertical="center"/>
    </xf>
    <xf numFmtId="0" fontId="6" fillId="20" borderId="19" xfId="0" applyFont="1" applyFill="1" applyBorder="1" applyAlignment="1">
      <alignment horizontal="left" vertical="center" wrapText="1"/>
    </xf>
    <xf numFmtId="172" fontId="6" fillId="15" borderId="21" xfId="0" applyNumberFormat="1" applyFont="1" applyFill="1" applyBorder="1" applyAlignment="1">
      <alignment horizontal="left" vertical="center" wrapText="1"/>
    </xf>
    <xf numFmtId="0" fontId="6" fillId="19" borderId="14" xfId="0" applyFont="1" applyFill="1" applyBorder="1" applyAlignment="1">
      <alignment horizontal="center" vertical="center" wrapText="1"/>
    </xf>
    <xf numFmtId="0" fontId="8" fillId="0" borderId="15" xfId="0" applyFont="1" applyBorder="1" applyAlignment="1">
      <alignment horizontal="center" vertical="center"/>
    </xf>
    <xf numFmtId="0" fontId="6" fillId="16" borderId="24" xfId="0" applyFont="1" applyFill="1" applyBorder="1" applyAlignment="1">
      <alignment horizontal="left" vertical="center" wrapText="1"/>
    </xf>
    <xf numFmtId="0" fontId="8" fillId="0" borderId="25" xfId="0" applyFont="1" applyBorder="1" applyAlignment="1">
      <alignment horizontal="left" vertical="center"/>
    </xf>
    <xf numFmtId="0" fontId="6" fillId="17" borderId="19" xfId="0" applyFont="1" applyFill="1" applyBorder="1" applyAlignment="1">
      <alignment horizontal="left" vertical="center" wrapText="1"/>
    </xf>
    <xf numFmtId="0" fontId="6" fillId="18" borderId="19" xfId="0" applyFont="1" applyFill="1" applyBorder="1" applyAlignment="1">
      <alignment horizontal="left" vertical="center"/>
    </xf>
    <xf numFmtId="0" fontId="5" fillId="2" borderId="1" xfId="4" applyFont="1" applyFill="1" applyBorder="1" applyAlignment="1" applyProtection="1">
      <alignment horizontal="center" vertical="top" wrapText="1"/>
      <protection locked="0"/>
    </xf>
    <xf numFmtId="0" fontId="5" fillId="2" borderId="2" xfId="4" applyFont="1" applyFill="1" applyBorder="1" applyAlignment="1" applyProtection="1">
      <alignment horizontal="center" vertical="top" wrapText="1"/>
      <protection locked="0"/>
    </xf>
    <xf numFmtId="0" fontId="6" fillId="2" borderId="0" xfId="4" applyFont="1" applyFill="1" applyAlignment="1" applyProtection="1">
      <alignment horizontal="center" vertical="center" wrapText="1"/>
      <protection locked="0"/>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24" borderId="13" xfId="0" applyFont="1" applyFill="1" applyBorder="1" applyAlignment="1">
      <alignment horizontal="center" vertical="center" wrapText="1"/>
    </xf>
    <xf numFmtId="0" fontId="14" fillId="25" borderId="13" xfId="0" applyFont="1" applyFill="1" applyBorder="1" applyAlignment="1">
      <alignment horizontal="center" vertical="center" wrapText="1"/>
    </xf>
    <xf numFmtId="0" fontId="14" fillId="0" borderId="13" xfId="0" applyFont="1" applyBorder="1" applyAlignment="1">
      <alignment horizontal="center" vertical="center" wrapText="1"/>
    </xf>
    <xf numFmtId="0" fontId="14" fillId="26" borderId="13" xfId="0" applyFont="1" applyFill="1" applyBorder="1" applyAlignment="1">
      <alignment horizontal="center" vertical="center" wrapText="1"/>
    </xf>
    <xf numFmtId="0" fontId="14" fillId="0" borderId="13" xfId="0" applyFont="1" applyBorder="1" applyAlignment="1">
      <alignment vertical="center" wrapText="1"/>
    </xf>
    <xf numFmtId="0" fontId="14" fillId="0" borderId="13" xfId="0" applyFont="1" applyBorder="1" applyAlignment="1">
      <alignment horizontal="left" vertical="center" wrapText="1"/>
    </xf>
    <xf numFmtId="0" fontId="14" fillId="24" borderId="13" xfId="0" applyFont="1" applyFill="1" applyBorder="1" applyAlignment="1">
      <alignment horizontal="center" wrapText="1"/>
    </xf>
    <xf numFmtId="0" fontId="6" fillId="0" borderId="13" xfId="0" applyFont="1" applyFill="1" applyBorder="1" applyAlignment="1">
      <alignment horizontal="center" vertical="center" wrapText="1"/>
    </xf>
    <xf numFmtId="44" fontId="6" fillId="7" borderId="37" xfId="4" applyNumberFormat="1" applyFont="1" applyFill="1" applyBorder="1" applyAlignment="1" applyProtection="1">
      <alignment horizontal="center" vertical="center" wrapText="1"/>
      <protection locked="0"/>
    </xf>
    <xf numFmtId="44" fontId="6" fillId="7" borderId="28" xfId="4" applyNumberFormat="1" applyFont="1" applyFill="1" applyBorder="1" applyAlignment="1" applyProtection="1">
      <alignment horizontal="center" vertical="center" wrapText="1"/>
      <protection locked="0"/>
    </xf>
    <xf numFmtId="44" fontId="6" fillId="7" borderId="38" xfId="4" applyNumberFormat="1" applyFont="1" applyFill="1" applyBorder="1" applyAlignment="1" applyProtection="1">
      <alignment horizontal="center" vertical="center" wrapText="1"/>
      <protection locked="0"/>
    </xf>
    <xf numFmtId="0" fontId="6" fillId="0" borderId="13" xfId="0" applyFont="1" applyFill="1" applyBorder="1" applyAlignment="1">
      <alignment horizontal="left" vertical="center" wrapText="1"/>
    </xf>
    <xf numFmtId="0" fontId="18" fillId="0" borderId="17" xfId="0" applyFont="1" applyBorder="1" applyAlignment="1">
      <alignment horizontal="center" vertical="top" wrapText="1"/>
    </xf>
    <xf numFmtId="0" fontId="18" fillId="0" borderId="18" xfId="0" applyFont="1" applyBorder="1"/>
    <xf numFmtId="0" fontId="18" fillId="0" borderId="17" xfId="0" applyFont="1" applyBorder="1"/>
    <xf numFmtId="0" fontId="17" fillId="0" borderId="17" xfId="0" applyFont="1" applyBorder="1" applyAlignment="1">
      <alignment horizontal="center" vertical="center" wrapText="1"/>
    </xf>
    <xf numFmtId="0" fontId="18" fillId="0" borderId="0" xfId="0" applyFont="1" applyBorder="1"/>
    <xf numFmtId="0" fontId="21" fillId="0" borderId="0" xfId="0" applyFont="1" applyBorder="1"/>
    <xf numFmtId="0" fontId="15" fillId="0" borderId="0" xfId="0" applyFont="1" applyAlignment="1"/>
    <xf numFmtId="0" fontId="4" fillId="0" borderId="0" xfId="0" applyFont="1" applyAlignment="1"/>
    <xf numFmtId="0" fontId="18" fillId="0" borderId="21" xfId="0" applyFont="1" applyBorder="1"/>
    <xf numFmtId="0" fontId="18" fillId="0" borderId="22" xfId="0" applyFont="1" applyBorder="1"/>
    <xf numFmtId="0" fontId="21" fillId="0" borderId="22" xfId="0" applyFont="1" applyBorder="1"/>
    <xf numFmtId="0" fontId="18" fillId="0" borderId="23" xfId="0" applyFont="1" applyBorder="1"/>
    <xf numFmtId="0" fontId="17" fillId="0" borderId="19" xfId="0" applyFont="1" applyBorder="1" applyAlignment="1">
      <alignment horizontal="left" vertical="center" wrapText="1"/>
    </xf>
    <xf numFmtId="0" fontId="18" fillId="0" borderId="20" xfId="0" applyFont="1" applyBorder="1"/>
    <xf numFmtId="0" fontId="17" fillId="19" borderId="19" xfId="0" applyFont="1" applyFill="1" applyBorder="1" applyAlignment="1">
      <alignment horizontal="center" vertical="center" wrapText="1"/>
    </xf>
    <xf numFmtId="0" fontId="18" fillId="0" borderId="26" xfId="0" applyFont="1" applyBorder="1"/>
    <xf numFmtId="0" fontId="13" fillId="20" borderId="19" xfId="0" applyFont="1" applyFill="1" applyBorder="1" applyAlignment="1">
      <alignment horizontal="center" vertical="center" wrapText="1"/>
    </xf>
    <xf numFmtId="172" fontId="17" fillId="15" borderId="21" xfId="0" applyNumberFormat="1" applyFont="1" applyFill="1" applyBorder="1" applyAlignment="1">
      <alignment horizontal="center" vertical="center" wrapText="1"/>
    </xf>
    <xf numFmtId="0" fontId="17" fillId="19" borderId="14" xfId="0" applyFont="1" applyFill="1" applyBorder="1" applyAlignment="1">
      <alignment horizontal="center" vertical="center" wrapText="1"/>
    </xf>
    <xf numFmtId="0" fontId="18" fillId="0" borderId="15" xfId="0" applyFont="1" applyBorder="1"/>
    <xf numFmtId="0" fontId="17" fillId="0" borderId="24" xfId="0" applyFont="1" applyBorder="1" applyAlignment="1">
      <alignment horizontal="left" vertical="center" wrapText="1"/>
    </xf>
    <xf numFmtId="0" fontId="18" fillId="0" borderId="25" xfId="0" applyFont="1" applyBorder="1"/>
    <xf numFmtId="0" fontId="17" fillId="17" borderId="19" xfId="0" applyFont="1" applyFill="1" applyBorder="1" applyAlignment="1">
      <alignment horizontal="center" vertical="center" wrapText="1"/>
    </xf>
    <xf numFmtId="0" fontId="21" fillId="0" borderId="26" xfId="0" applyFont="1" applyBorder="1"/>
    <xf numFmtId="0" fontId="17" fillId="18" borderId="19" xfId="0" applyFont="1" applyFill="1" applyBorder="1" applyAlignment="1">
      <alignment horizontal="left" vertical="center"/>
    </xf>
    <xf numFmtId="0" fontId="17" fillId="0" borderId="19" xfId="0" applyFont="1" applyBorder="1" applyAlignment="1">
      <alignment horizontal="center" vertical="center" wrapText="1"/>
    </xf>
    <xf numFmtId="0" fontId="14" fillId="30" borderId="9" xfId="0" applyFont="1" applyFill="1" applyBorder="1" applyAlignment="1">
      <alignment horizontal="left" vertical="center" wrapText="1"/>
    </xf>
    <xf numFmtId="0" fontId="14" fillId="30" borderId="10" xfId="0" applyFont="1" applyFill="1" applyBorder="1" applyAlignment="1">
      <alignment horizontal="left" vertical="center" wrapText="1"/>
    </xf>
    <xf numFmtId="0" fontId="14" fillId="31" borderId="9" xfId="0" applyFont="1" applyFill="1" applyBorder="1" applyAlignment="1">
      <alignment horizontal="center" vertical="center" wrapText="1"/>
    </xf>
    <xf numFmtId="0" fontId="14" fillId="31" borderId="11" xfId="0" applyFont="1" applyFill="1" applyBorder="1" applyAlignment="1">
      <alignment horizontal="center" vertical="center" wrapText="1"/>
    </xf>
    <xf numFmtId="0" fontId="14" fillId="31" borderId="10" xfId="0" applyFont="1" applyFill="1" applyBorder="1" applyAlignment="1">
      <alignment horizontal="center" vertical="center" wrapText="1"/>
    </xf>
    <xf numFmtId="0" fontId="10" fillId="30" borderId="1" xfId="0" applyFont="1" applyFill="1" applyBorder="1" applyAlignment="1">
      <alignment horizontal="center" vertical="top" wrapText="1"/>
    </xf>
    <xf numFmtId="0" fontId="10" fillId="30" borderId="2" xfId="0" applyFont="1" applyFill="1" applyBorder="1" applyAlignment="1">
      <alignment horizontal="center" vertical="top" wrapText="1"/>
    </xf>
    <xf numFmtId="0" fontId="14" fillId="30" borderId="1" xfId="0" applyFont="1" applyFill="1" applyBorder="1" applyAlignment="1">
      <alignment horizontal="center" vertical="center" wrapText="1"/>
    </xf>
    <xf numFmtId="0" fontId="14" fillId="30" borderId="0" xfId="0" applyFont="1" applyFill="1" applyBorder="1" applyAlignment="1">
      <alignment horizontal="center" vertical="center" wrapText="1"/>
    </xf>
    <xf numFmtId="0" fontId="14" fillId="30" borderId="2" xfId="0" applyFont="1" applyFill="1" applyBorder="1" applyAlignment="1">
      <alignment horizontal="center" vertical="center" wrapText="1"/>
    </xf>
    <xf numFmtId="0" fontId="14" fillId="30" borderId="11" xfId="0" applyFont="1" applyFill="1" applyBorder="1" applyAlignment="1">
      <alignment horizontal="center" vertical="center" wrapText="1"/>
    </xf>
    <xf numFmtId="0" fontId="14" fillId="24" borderId="9" xfId="0" applyFont="1" applyFill="1" applyBorder="1" applyAlignment="1">
      <alignment horizontal="center" vertical="center" wrapText="1"/>
    </xf>
    <xf numFmtId="0" fontId="14" fillId="24" borderId="11" xfId="0" applyFont="1" applyFill="1" applyBorder="1" applyAlignment="1">
      <alignment horizontal="center" vertical="center" wrapText="1"/>
    </xf>
    <xf numFmtId="0" fontId="14" fillId="24" borderId="10" xfId="0" applyFont="1" applyFill="1" applyBorder="1" applyAlignment="1">
      <alignment horizontal="center" vertical="center" wrapText="1"/>
    </xf>
    <xf numFmtId="0" fontId="14" fillId="25" borderId="9" xfId="0" applyFont="1" applyFill="1" applyBorder="1" applyAlignment="1">
      <alignment horizontal="center" vertical="center" wrapText="1"/>
    </xf>
    <xf numFmtId="0" fontId="14" fillId="25" borderId="11" xfId="0" applyFont="1" applyFill="1" applyBorder="1" applyAlignment="1">
      <alignment horizontal="center" vertical="center" wrapText="1"/>
    </xf>
    <xf numFmtId="0" fontId="14" fillId="26" borderId="9" xfId="0" applyFont="1" applyFill="1" applyBorder="1" applyAlignment="1">
      <alignment horizontal="center" vertical="center" wrapText="1"/>
    </xf>
    <xf numFmtId="0" fontId="14" fillId="26" borderId="11" xfId="0" applyFont="1" applyFill="1" applyBorder="1" applyAlignment="1">
      <alignment horizontal="center" vertical="center" wrapText="1"/>
    </xf>
    <xf numFmtId="0" fontId="14" fillId="26" borderId="10" xfId="0" applyFont="1" applyFill="1" applyBorder="1" applyAlignment="1">
      <alignment horizontal="center" vertical="center" wrapText="1"/>
    </xf>
    <xf numFmtId="0" fontId="7" fillId="32" borderId="16" xfId="0" applyFont="1" applyFill="1" applyBorder="1" applyAlignment="1">
      <alignment horizontal="center" vertical="center" wrapText="1"/>
    </xf>
    <xf numFmtId="0" fontId="7" fillId="32" borderId="27" xfId="0" applyFont="1" applyFill="1" applyBorder="1" applyAlignment="1">
      <alignment horizontal="center" vertical="center" wrapText="1"/>
    </xf>
    <xf numFmtId="0" fontId="7" fillId="30" borderId="9" xfId="0" applyFont="1" applyFill="1" applyBorder="1" applyAlignment="1">
      <alignment horizontal="left" vertical="center"/>
    </xf>
    <xf numFmtId="0" fontId="7" fillId="30" borderId="10" xfId="0" applyFont="1" applyFill="1" applyBorder="1" applyAlignment="1">
      <alignment horizontal="left" vertical="center"/>
    </xf>
    <xf numFmtId="0" fontId="14" fillId="30" borderId="9" xfId="0" applyFont="1" applyFill="1" applyBorder="1" applyAlignment="1">
      <alignment horizontal="center" vertical="center" wrapText="1"/>
    </xf>
    <xf numFmtId="0" fontId="14" fillId="30" borderId="10" xfId="0" applyFont="1" applyFill="1" applyBorder="1" applyAlignment="1">
      <alignment horizontal="center" vertical="center" wrapText="1"/>
    </xf>
    <xf numFmtId="0" fontId="14" fillId="30" borderId="11" xfId="0" applyFont="1" applyFill="1" applyBorder="1" applyAlignment="1">
      <alignment horizontal="left" vertical="center" wrapText="1"/>
    </xf>
    <xf numFmtId="0" fontId="7" fillId="8" borderId="16" xfId="4" applyFont="1" applyFill="1" applyBorder="1" applyAlignment="1" applyProtection="1">
      <alignment horizontal="center" vertical="center" wrapText="1"/>
      <protection locked="0"/>
    </xf>
    <xf numFmtId="0" fontId="7" fillId="8" borderId="12" xfId="4" applyFont="1" applyFill="1" applyBorder="1" applyAlignment="1" applyProtection="1">
      <alignment horizontal="center" vertical="center" wrapText="1"/>
      <protection locked="0"/>
    </xf>
    <xf numFmtId="0" fontId="5" fillId="2" borderId="3" xfId="4" applyFont="1" applyFill="1" applyBorder="1" applyAlignment="1" applyProtection="1">
      <alignment horizontal="center" vertical="top" wrapText="1"/>
      <protection locked="0"/>
    </xf>
    <xf numFmtId="0" fontId="8" fillId="2" borderId="1" xfId="4" applyFont="1" applyFill="1" applyBorder="1" applyAlignment="1" applyProtection="1">
      <alignment horizontal="left" vertical="top" wrapText="1"/>
      <protection locked="0"/>
    </xf>
    <xf numFmtId="0" fontId="8" fillId="2" borderId="2" xfId="4" applyFont="1" applyFill="1" applyBorder="1" applyAlignment="1" applyProtection="1">
      <alignment horizontal="left" vertical="top" wrapText="1"/>
      <protection locked="0"/>
    </xf>
    <xf numFmtId="0" fontId="7" fillId="2" borderId="1" xfId="4" applyFont="1" applyFill="1" applyBorder="1" applyAlignment="1" applyProtection="1">
      <alignment horizontal="left" vertical="center" wrapText="1"/>
      <protection locked="0"/>
    </xf>
    <xf numFmtId="0" fontId="7" fillId="2" borderId="0" xfId="4" applyFont="1" applyFill="1" applyAlignment="1" applyProtection="1">
      <alignment horizontal="left" vertical="center" wrapText="1"/>
      <protection locked="0"/>
    </xf>
    <xf numFmtId="0" fontId="7" fillId="2" borderId="2" xfId="4" applyFont="1" applyFill="1" applyBorder="1" applyAlignment="1" applyProtection="1">
      <alignment horizontal="left" vertical="center" wrapText="1"/>
      <protection locked="0"/>
    </xf>
    <xf numFmtId="0" fontId="7" fillId="2" borderId="4" xfId="4" applyFont="1" applyFill="1" applyBorder="1" applyAlignment="1" applyProtection="1">
      <alignment horizontal="left" vertical="center" wrapText="1"/>
      <protection locked="0"/>
    </xf>
    <xf numFmtId="0" fontId="7" fillId="2" borderId="5" xfId="4" applyFont="1" applyFill="1" applyBorder="1" applyAlignment="1" applyProtection="1">
      <alignment horizontal="left" vertical="center" wrapText="1"/>
      <protection locked="0"/>
    </xf>
    <xf numFmtId="0" fontId="7" fillId="2" borderId="6" xfId="4" applyFont="1" applyFill="1" applyBorder="1" applyAlignment="1" applyProtection="1">
      <alignment horizontal="left" vertical="center" wrapText="1"/>
      <protection locked="0"/>
    </xf>
    <xf numFmtId="0" fontId="7" fillId="2" borderId="3" xfId="4" applyFont="1" applyFill="1" applyBorder="1" applyAlignment="1" applyProtection="1">
      <alignment horizontal="left" vertical="center" wrapText="1"/>
      <protection locked="0"/>
    </xf>
    <xf numFmtId="0" fontId="7" fillId="5" borderId="3" xfId="4" applyFont="1" applyFill="1" applyBorder="1" applyAlignment="1" applyProtection="1">
      <alignment horizontal="left" vertical="center" wrapText="1"/>
      <protection locked="0"/>
    </xf>
    <xf numFmtId="0" fontId="7" fillId="6" borderId="3" xfId="4" applyFont="1" applyFill="1" applyBorder="1" applyAlignment="1" applyProtection="1">
      <alignment horizontal="left" vertical="center" wrapText="1"/>
      <protection locked="0"/>
    </xf>
    <xf numFmtId="0" fontId="7" fillId="6" borderId="12" xfId="4" applyFont="1" applyFill="1" applyBorder="1" applyAlignment="1" applyProtection="1">
      <alignment horizontal="left" vertical="center" wrapText="1"/>
      <protection locked="0"/>
    </xf>
    <xf numFmtId="44" fontId="7" fillId="7" borderId="12" xfId="4" applyNumberFormat="1" applyFont="1" applyFill="1" applyBorder="1" applyAlignment="1" applyProtection="1">
      <alignment horizontal="center" vertical="center" wrapText="1"/>
      <protection locked="0"/>
    </xf>
    <xf numFmtId="0" fontId="7" fillId="2" borderId="7" xfId="4" applyFont="1" applyFill="1" applyBorder="1" applyAlignment="1" applyProtection="1">
      <alignment horizontal="left" vertical="center" wrapText="1"/>
      <protection locked="0"/>
    </xf>
    <xf numFmtId="0" fontId="7" fillId="2" borderId="8" xfId="4" applyFont="1" applyFill="1" applyBorder="1" applyAlignment="1" applyProtection="1">
      <alignment horizontal="left" vertical="center" wrapText="1"/>
      <protection locked="0"/>
    </xf>
    <xf numFmtId="0" fontId="7" fillId="3" borderId="3" xfId="4" applyFont="1" applyFill="1" applyBorder="1" applyAlignment="1" applyProtection="1">
      <alignment horizontal="center" vertical="center" wrapText="1"/>
      <protection locked="0"/>
    </xf>
    <xf numFmtId="0" fontId="7" fillId="2" borderId="10" xfId="4" applyFont="1" applyFill="1" applyBorder="1" applyAlignment="1" applyProtection="1">
      <alignment horizontal="left" vertical="center" wrapText="1"/>
      <protection locked="0"/>
    </xf>
    <xf numFmtId="0" fontId="7" fillId="2" borderId="11" xfId="4" applyFont="1" applyFill="1" applyBorder="1" applyAlignment="1" applyProtection="1">
      <alignment horizontal="center" vertical="center" wrapText="1"/>
      <protection locked="0"/>
    </xf>
    <xf numFmtId="0" fontId="7" fillId="2" borderId="10" xfId="4" applyFont="1" applyFill="1" applyBorder="1" applyAlignment="1" applyProtection="1">
      <alignment horizontal="center" vertical="center" wrapText="1"/>
      <protection locked="0"/>
    </xf>
    <xf numFmtId="0" fontId="15" fillId="2" borderId="1" xfId="4" applyFont="1" applyFill="1" applyBorder="1" applyAlignment="1" applyProtection="1">
      <alignment horizontal="center" vertical="top" wrapText="1"/>
      <protection locked="0"/>
    </xf>
    <xf numFmtId="0" fontId="15" fillId="2" borderId="2" xfId="4" applyFont="1" applyFill="1" applyBorder="1" applyAlignment="1" applyProtection="1">
      <alignment horizontal="center" vertical="top" wrapText="1"/>
      <protection locked="0"/>
    </xf>
    <xf numFmtId="0" fontId="16" fillId="2" borderId="1" xfId="4" applyFont="1" applyFill="1" applyBorder="1" applyAlignment="1" applyProtection="1">
      <alignment horizontal="center" vertical="center" wrapText="1"/>
      <protection locked="0"/>
    </xf>
    <xf numFmtId="0" fontId="16" fillId="2" borderId="0" xfId="4" applyFont="1" applyFill="1" applyAlignment="1" applyProtection="1">
      <alignment horizontal="center" vertical="center" wrapText="1"/>
      <protection locked="0"/>
    </xf>
    <xf numFmtId="0" fontId="16" fillId="2" borderId="2" xfId="4" applyFont="1" applyFill="1" applyBorder="1" applyAlignment="1" applyProtection="1">
      <alignment horizontal="center" vertical="center" wrapText="1"/>
      <protection locked="0"/>
    </xf>
    <xf numFmtId="0" fontId="16" fillId="2" borderId="4" xfId="4" applyFont="1" applyFill="1" applyBorder="1" applyAlignment="1" applyProtection="1">
      <alignment horizontal="center" vertical="center" wrapText="1"/>
      <protection locked="0"/>
    </xf>
    <xf numFmtId="0" fontId="16" fillId="2" borderId="5" xfId="4" applyFont="1" applyFill="1" applyBorder="1" applyAlignment="1" applyProtection="1">
      <alignment horizontal="center" vertical="center" wrapText="1"/>
      <protection locked="0"/>
    </xf>
    <xf numFmtId="0" fontId="16" fillId="2" borderId="6" xfId="4" applyFont="1" applyFill="1" applyBorder="1" applyAlignment="1" applyProtection="1">
      <alignment horizontal="center" vertical="center" wrapText="1"/>
      <protection locked="0"/>
    </xf>
    <xf numFmtId="0" fontId="16" fillId="2" borderId="3" xfId="4" applyFont="1" applyFill="1" applyBorder="1" applyAlignment="1" applyProtection="1">
      <alignment horizontal="left" vertical="center" wrapText="1"/>
      <protection locked="0"/>
    </xf>
    <xf numFmtId="0" fontId="16" fillId="5" borderId="3" xfId="4" applyFont="1" applyFill="1" applyBorder="1" applyAlignment="1" applyProtection="1">
      <alignment horizontal="center" vertical="center" wrapText="1"/>
      <protection locked="0"/>
    </xf>
    <xf numFmtId="0" fontId="16" fillId="6" borderId="3" xfId="4" applyFont="1" applyFill="1" applyBorder="1" applyAlignment="1" applyProtection="1">
      <alignment horizontal="center" vertical="center" wrapText="1"/>
      <protection locked="0"/>
    </xf>
    <xf numFmtId="0" fontId="16" fillId="6" borderId="12" xfId="4" applyFont="1" applyFill="1" applyBorder="1" applyAlignment="1" applyProtection="1">
      <alignment horizontal="center" vertical="center" wrapText="1"/>
      <protection locked="0"/>
    </xf>
    <xf numFmtId="44" fontId="16" fillId="7" borderId="12" xfId="4" applyNumberFormat="1" applyFont="1" applyFill="1" applyBorder="1" applyAlignment="1" applyProtection="1">
      <alignment horizontal="center" vertical="center" wrapText="1"/>
      <protection locked="0"/>
    </xf>
    <xf numFmtId="0" fontId="17" fillId="8" borderId="3" xfId="4" applyFont="1" applyFill="1" applyBorder="1" applyAlignment="1" applyProtection="1">
      <alignment horizontal="center" vertical="center" wrapText="1"/>
      <protection locked="0"/>
    </xf>
    <xf numFmtId="0" fontId="16" fillId="2" borderId="7" xfId="4" applyFont="1" applyFill="1" applyBorder="1" applyAlignment="1" applyProtection="1">
      <alignment horizontal="left" vertical="center" wrapText="1"/>
      <protection locked="0"/>
    </xf>
    <xf numFmtId="0" fontId="16" fillId="2" borderId="8" xfId="4" applyFont="1" applyFill="1" applyBorder="1" applyAlignment="1" applyProtection="1">
      <alignment horizontal="left" vertical="center" wrapText="1"/>
      <protection locked="0"/>
    </xf>
    <xf numFmtId="0" fontId="16" fillId="3" borderId="3" xfId="4" applyFont="1" applyFill="1" applyBorder="1" applyAlignment="1" applyProtection="1">
      <alignment horizontal="center" vertical="center" wrapText="1"/>
      <protection locked="0"/>
    </xf>
    <xf numFmtId="0" fontId="17" fillId="4" borderId="3" xfId="5" applyFont="1" applyFill="1" applyBorder="1" applyAlignment="1" applyProtection="1">
      <alignment horizontal="left" vertical="center"/>
      <protection locked="0"/>
    </xf>
    <xf numFmtId="0" fontId="16" fillId="2" borderId="3" xfId="4" applyFont="1" applyFill="1" applyBorder="1" applyAlignment="1" applyProtection="1">
      <alignment horizontal="center" vertical="center" wrapText="1"/>
      <protection locked="0"/>
    </xf>
    <xf numFmtId="0" fontId="16" fillId="2" borderId="9" xfId="4" applyFont="1" applyFill="1" applyBorder="1" applyAlignment="1" applyProtection="1">
      <alignment horizontal="left" vertical="center" wrapText="1"/>
      <protection locked="0"/>
    </xf>
    <xf numFmtId="0" fontId="16" fillId="2" borderId="10" xfId="4" applyFont="1" applyFill="1" applyBorder="1" applyAlignment="1" applyProtection="1">
      <alignment horizontal="left" vertical="center" wrapText="1"/>
      <protection locked="0"/>
    </xf>
    <xf numFmtId="0" fontId="16" fillId="2" borderId="11" xfId="4" applyFont="1" applyFill="1" applyBorder="1" applyAlignment="1" applyProtection="1">
      <alignment horizontal="center" vertical="center" wrapText="1"/>
      <protection locked="0"/>
    </xf>
    <xf numFmtId="0" fontId="16" fillId="2" borderId="10" xfId="4" applyFont="1" applyFill="1" applyBorder="1" applyAlignment="1" applyProtection="1">
      <alignment horizontal="center" vertical="center" wrapText="1"/>
      <protection locked="0"/>
    </xf>
  </cellXfs>
  <cellStyles count="15">
    <cellStyle name="Millares" xfId="1" builtinId="3"/>
    <cellStyle name="Millares [0]" xfId="8" builtinId="6"/>
    <cellStyle name="Millares [0] 2" xfId="6"/>
    <cellStyle name="Millares 2" xfId="12"/>
    <cellStyle name="Moneda" xfId="2" builtinId="4"/>
    <cellStyle name="Moneda [0]" xfId="9" builtinId="7"/>
    <cellStyle name="Moneda [0] 2" xfId="13"/>
    <cellStyle name="Moneda 2" xfId="11"/>
    <cellStyle name="Normal" xfId="0" builtinId="0"/>
    <cellStyle name="Normal 2" xfId="4"/>
    <cellStyle name="Normal 2 2" xfId="5"/>
    <cellStyle name="Normal 3" xfId="10"/>
    <cellStyle name="Normal 4" xfId="14"/>
    <cellStyle name="Porcentaje" xfId="3" builtinId="5"/>
    <cellStyle name="Porcentaje 2" xfId="7"/>
  </cellStyles>
  <dxfs count="0"/>
  <tableStyles count="0" defaultTableStyle="TableStyleMedium2" defaultPivotStyle="PivotStyleLight16"/>
  <colors>
    <mruColors>
      <color rgb="FFFF866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dor/Downloads/20240429-Ppto%20Gt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BACKUP%20ANGELA\OBRAS\20240131-Alcaldia\Presupuesto\20240130-Ppto%20Gt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40429-Ppto Gtos"/>
      <sheetName val="1-Infraestructura"/>
      <sheetName val="2-Salud"/>
      <sheetName val="3-Indec"/>
      <sheetName val="4-Comunicaciones"/>
      <sheetName val="5-Planeacion"/>
      <sheetName val="6-Hacienda"/>
      <sheetName val="7- Serv admin"/>
      <sheetName val="8- Movilidad"/>
      <sheetName val="9- Control Interno"/>
      <sheetName val="10- Educacion"/>
      <sheetName val="11-Mujer"/>
      <sheetName val="12-Seguridad"/>
      <sheetName val="13-Desarrollo"/>
      <sheetName val="14-ESP"/>
      <sheetName val="15-Cultura"/>
    </sheetNames>
    <sheetDataSet>
      <sheetData sheetId="0" refreshError="1"/>
      <sheetData sheetId="1" refreshError="1"/>
      <sheetData sheetId="2" refreshError="1"/>
      <sheetData sheetId="3" refreshError="1">
        <row r="15">
          <cell r="J15">
            <v>156983400</v>
          </cell>
        </row>
        <row r="16">
          <cell r="J16">
            <v>12915440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40130-Ppto Gtos (2)"/>
      <sheetName val="Hoja1"/>
    </sheetNames>
    <sheetDataSet>
      <sheetData sheetId="0">
        <row r="864">
          <cell r="B864" t="str">
            <v>01</v>
          </cell>
          <cell r="C864" t="str">
            <v>2.3.2.02.02.009.</v>
          </cell>
        </row>
        <row r="865">
          <cell r="B865" t="str">
            <v>02</v>
          </cell>
          <cell r="C865" t="str">
            <v>2.3.2.02.02.009.</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DAS">
      <a:majorFont>
        <a:latin typeface="Century Gothic Negrita"/>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92D050"/>
  </sheetPr>
  <dimension ref="A1:AN34"/>
  <sheetViews>
    <sheetView showGridLines="0" topLeftCell="P1" zoomScale="95" zoomScaleNormal="95" workbookViewId="0">
      <selection activeCell="U9" sqref="U9"/>
    </sheetView>
  </sheetViews>
  <sheetFormatPr baseColWidth="10" defaultRowHeight="14.25" outlineLevelCol="1" x14ac:dyDescent="0.3"/>
  <cols>
    <col min="1" max="1" width="6.5703125" style="13" bestFit="1" customWidth="1"/>
    <col min="2" max="2" width="30.7109375" style="13" bestFit="1" customWidth="1"/>
    <col min="3" max="3" width="6.5703125" style="13" customWidth="1" outlineLevel="1"/>
    <col min="4" max="4" width="9.85546875" style="13" customWidth="1" outlineLevel="1"/>
    <col min="5" max="5" width="18.140625" style="13" customWidth="1"/>
    <col min="6" max="6" width="6.5703125" style="13" customWidth="1" outlineLevel="1"/>
    <col min="7" max="7" width="9.85546875" style="13" customWidth="1" outlineLevel="1"/>
    <col min="8" max="8" width="21.42578125" style="13" customWidth="1"/>
    <col min="9" max="9" width="7" style="13" customWidth="1" outlineLevel="1"/>
    <col min="10" max="10" width="7.42578125" style="13" customWidth="1" outlineLevel="1"/>
    <col min="11" max="11" width="26.42578125" style="13" customWidth="1"/>
    <col min="12" max="12" width="13.7109375" style="13" customWidth="1"/>
    <col min="13" max="13" width="6.5703125" style="13" customWidth="1" outlineLevel="1"/>
    <col min="14" max="14" width="9.85546875" style="13" customWidth="1" outlineLevel="1"/>
    <col min="15" max="15" width="27.7109375" style="13" customWidth="1"/>
    <col min="16" max="16" width="11.7109375" style="13" customWidth="1"/>
    <col min="17" max="17" width="11.28515625" style="13" customWidth="1"/>
    <col min="18" max="18" width="12.140625" style="13" customWidth="1"/>
    <col min="19" max="19" width="11.28515625" style="13" bestFit="1" customWidth="1"/>
    <col min="20" max="20" width="18.7109375" style="13" bestFit="1" customWidth="1"/>
    <col min="21" max="21" width="26.7109375" style="13" customWidth="1"/>
    <col min="22" max="22" width="11.140625" style="13" customWidth="1"/>
    <col min="23" max="23" width="11.28515625" style="13" customWidth="1"/>
    <col min="24" max="24" width="13" style="37" customWidth="1"/>
    <col min="25" max="25" width="13.85546875" style="13" bestFit="1" customWidth="1"/>
    <col min="26" max="27" width="13.85546875" style="13" customWidth="1"/>
    <col min="28" max="28" width="13.85546875" style="294" customWidth="1"/>
    <col min="29" max="30" width="13.85546875" style="13" customWidth="1"/>
    <col min="31" max="31" width="13.5703125" style="13" hidden="1" customWidth="1" outlineLevel="1"/>
    <col min="32" max="32" width="12.5703125" style="13" hidden="1" customWidth="1" outlineLevel="1"/>
    <col min="33" max="33" width="19.140625" style="294" bestFit="1" customWidth="1" collapsed="1"/>
    <col min="34" max="34" width="21" style="13" bestFit="1" customWidth="1"/>
    <col min="35" max="35" width="12.5703125" style="13" customWidth="1"/>
    <col min="36" max="36" width="17.28515625" style="294" customWidth="1"/>
    <col min="37" max="37" width="15.5703125" style="13" bestFit="1" customWidth="1"/>
    <col min="38" max="38" width="11.42578125" style="13"/>
  </cols>
  <sheetData>
    <row r="1" spans="1:40" ht="14.25" customHeight="1" x14ac:dyDescent="0.3">
      <c r="A1" s="564" t="s">
        <v>0</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6"/>
      <c r="AJ1" s="577" t="s">
        <v>1</v>
      </c>
      <c r="AK1" s="577"/>
    </row>
    <row r="2" spans="1:40" x14ac:dyDescent="0.3">
      <c r="A2" s="564"/>
      <c r="B2" s="565"/>
      <c r="C2" s="565"/>
      <c r="D2" s="565"/>
      <c r="E2" s="565"/>
      <c r="F2" s="565"/>
      <c r="G2" s="565"/>
      <c r="H2" s="565"/>
      <c r="I2" s="565"/>
      <c r="J2" s="565"/>
      <c r="K2" s="565"/>
      <c r="L2" s="565"/>
      <c r="M2" s="565"/>
      <c r="N2" s="565"/>
      <c r="O2" s="565"/>
      <c r="P2" s="565"/>
      <c r="Q2" s="565"/>
      <c r="R2" s="565"/>
      <c r="S2" s="565"/>
      <c r="T2" s="565"/>
      <c r="U2" s="565"/>
      <c r="V2" s="565"/>
      <c r="W2" s="565"/>
      <c r="X2" s="565"/>
      <c r="Y2" s="565"/>
      <c r="Z2" s="565"/>
      <c r="AA2" s="565"/>
      <c r="AB2" s="565"/>
      <c r="AC2" s="565"/>
      <c r="AD2" s="565"/>
      <c r="AE2" s="565"/>
      <c r="AF2" s="565"/>
      <c r="AG2" s="565"/>
      <c r="AH2" s="565"/>
      <c r="AI2" s="566"/>
      <c r="AJ2" s="577" t="s">
        <v>2</v>
      </c>
      <c r="AK2" s="577"/>
    </row>
    <row r="3" spans="1:40" x14ac:dyDescent="0.3">
      <c r="A3" s="564"/>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c r="AB3" s="565"/>
      <c r="AC3" s="565"/>
      <c r="AD3" s="565"/>
      <c r="AE3" s="565"/>
      <c r="AF3" s="565"/>
      <c r="AG3" s="565"/>
      <c r="AH3" s="565"/>
      <c r="AI3" s="566"/>
      <c r="AJ3" s="577" t="s">
        <v>3</v>
      </c>
      <c r="AK3" s="577"/>
    </row>
    <row r="4" spans="1:40" x14ac:dyDescent="0.3">
      <c r="A4" s="567"/>
      <c r="B4" s="568"/>
      <c r="C4" s="568"/>
      <c r="D4" s="568"/>
      <c r="E4" s="568"/>
      <c r="F4" s="568"/>
      <c r="G4" s="568"/>
      <c r="H4" s="568"/>
      <c r="I4" s="568"/>
      <c r="J4" s="568"/>
      <c r="K4" s="568"/>
      <c r="L4" s="568"/>
      <c r="M4" s="568"/>
      <c r="N4" s="568"/>
      <c r="O4" s="568"/>
      <c r="P4" s="568"/>
      <c r="Q4" s="568"/>
      <c r="R4" s="568"/>
      <c r="S4" s="568"/>
      <c r="T4" s="568"/>
      <c r="U4" s="568"/>
      <c r="V4" s="568"/>
      <c r="W4" s="568"/>
      <c r="X4" s="568"/>
      <c r="Y4" s="568"/>
      <c r="Z4" s="568"/>
      <c r="AA4" s="568"/>
      <c r="AB4" s="568"/>
      <c r="AC4" s="568"/>
      <c r="AD4" s="568"/>
      <c r="AE4" s="568"/>
      <c r="AF4" s="568"/>
      <c r="AG4" s="568"/>
      <c r="AH4" s="568"/>
      <c r="AI4" s="569"/>
      <c r="AJ4" s="577" t="s">
        <v>4</v>
      </c>
      <c r="AK4" s="577"/>
    </row>
    <row r="5" spans="1:40" x14ac:dyDescent="0.3">
      <c r="A5" s="571" t="s">
        <v>5</v>
      </c>
      <c r="B5" s="572"/>
      <c r="C5" s="573" t="s">
        <v>6</v>
      </c>
      <c r="D5" s="573"/>
      <c r="E5" s="573"/>
      <c r="F5" s="573"/>
      <c r="G5" s="573"/>
      <c r="H5" s="573"/>
      <c r="I5" s="573"/>
      <c r="J5" s="573"/>
      <c r="K5" s="573"/>
      <c r="L5" s="573"/>
      <c r="M5" s="573"/>
      <c r="N5" s="573"/>
      <c r="O5" s="573"/>
      <c r="P5" s="573"/>
      <c r="Q5" s="573"/>
      <c r="R5" s="573"/>
      <c r="S5" s="573"/>
      <c r="T5" s="573"/>
      <c r="U5" s="573"/>
      <c r="V5" s="573"/>
      <c r="W5" s="573"/>
      <c r="X5" s="574"/>
      <c r="Y5" s="573"/>
      <c r="Z5" s="573"/>
      <c r="AA5" s="573"/>
      <c r="AB5" s="575"/>
      <c r="AC5" s="573"/>
      <c r="AD5" s="573"/>
      <c r="AE5" s="573"/>
      <c r="AF5" s="573"/>
      <c r="AG5" s="575"/>
      <c r="AH5" s="573"/>
      <c r="AI5" s="573"/>
      <c r="AJ5" s="575"/>
      <c r="AK5" s="573"/>
    </row>
    <row r="6" spans="1:40" ht="33.75" customHeight="1" x14ac:dyDescent="0.3">
      <c r="A6" s="576" t="s">
        <v>7</v>
      </c>
      <c r="B6" s="576"/>
      <c r="C6" s="575">
        <v>2024</v>
      </c>
      <c r="D6" s="575"/>
      <c r="E6" s="575"/>
      <c r="F6" s="575"/>
      <c r="G6" s="575"/>
      <c r="H6" s="577" t="s">
        <v>8</v>
      </c>
      <c r="I6" s="577"/>
      <c r="J6" s="577"/>
      <c r="K6" s="575" t="s">
        <v>9</v>
      </c>
      <c r="L6" s="575"/>
      <c r="M6" s="575"/>
      <c r="N6" s="575"/>
      <c r="O6" s="4" t="s">
        <v>10</v>
      </c>
      <c r="P6" s="575" t="s">
        <v>990</v>
      </c>
      <c r="Q6" s="575"/>
      <c r="R6" s="575"/>
      <c r="S6" s="575"/>
      <c r="T6" s="575"/>
      <c r="U6" s="5" t="s">
        <v>11</v>
      </c>
      <c r="V6" s="213">
        <v>45503</v>
      </c>
      <c r="W6" s="584" t="s">
        <v>1048</v>
      </c>
      <c r="X6" s="585"/>
      <c r="Y6" s="581"/>
      <c r="Z6" s="582"/>
      <c r="AA6" s="582"/>
      <c r="AB6" s="582"/>
      <c r="AC6" s="582"/>
      <c r="AD6" s="582"/>
      <c r="AE6" s="582"/>
      <c r="AF6" s="582"/>
      <c r="AG6" s="582"/>
      <c r="AH6" s="582"/>
      <c r="AI6" s="582"/>
      <c r="AJ6" s="582"/>
      <c r="AK6" s="583"/>
    </row>
    <row r="7" spans="1:40" ht="14.25" customHeight="1" x14ac:dyDescent="0.3">
      <c r="A7" s="559"/>
      <c r="B7" s="559"/>
      <c r="C7" s="559"/>
      <c r="D7" s="559"/>
      <c r="E7" s="559"/>
      <c r="F7" s="559"/>
      <c r="G7" s="559"/>
      <c r="H7" s="559"/>
      <c r="I7" s="559"/>
      <c r="J7" s="559"/>
      <c r="K7" s="559"/>
      <c r="L7" s="559"/>
      <c r="M7" s="559"/>
      <c r="N7" s="559"/>
      <c r="O7" s="559"/>
      <c r="P7" s="559"/>
      <c r="Q7" s="559"/>
      <c r="R7" s="559"/>
      <c r="S7" s="559"/>
      <c r="T7" s="559"/>
      <c r="U7" s="560" t="s">
        <v>12</v>
      </c>
      <c r="V7" s="560"/>
      <c r="W7" s="560"/>
      <c r="X7" s="561"/>
      <c r="Y7" s="562"/>
      <c r="Z7" s="562"/>
      <c r="AA7" s="562"/>
      <c r="AB7" s="563"/>
      <c r="AC7" s="562"/>
      <c r="AD7" s="562"/>
      <c r="AE7" s="562"/>
      <c r="AF7" s="454"/>
      <c r="AG7" s="578" t="s">
        <v>13</v>
      </c>
      <c r="AH7" s="579"/>
      <c r="AI7" s="579"/>
      <c r="AJ7" s="580"/>
      <c r="AK7" s="570" t="s">
        <v>14</v>
      </c>
    </row>
    <row r="8" spans="1:40" ht="54" x14ac:dyDescent="0.3">
      <c r="A8" s="1" t="s">
        <v>15</v>
      </c>
      <c r="B8" s="1" t="s">
        <v>16</v>
      </c>
      <c r="C8" s="1" t="s">
        <v>15</v>
      </c>
      <c r="D8" s="1" t="s">
        <v>17</v>
      </c>
      <c r="E8" s="1" t="s">
        <v>18</v>
      </c>
      <c r="F8" s="1" t="s">
        <v>15</v>
      </c>
      <c r="G8" s="1" t="s">
        <v>17</v>
      </c>
      <c r="H8" s="1" t="s">
        <v>19</v>
      </c>
      <c r="I8" s="1" t="s">
        <v>20</v>
      </c>
      <c r="J8" s="1" t="s">
        <v>21</v>
      </c>
      <c r="K8" s="1" t="s">
        <v>22</v>
      </c>
      <c r="L8" s="1" t="s">
        <v>23</v>
      </c>
      <c r="M8" s="1" t="s">
        <v>15</v>
      </c>
      <c r="N8" s="1" t="s">
        <v>17</v>
      </c>
      <c r="O8" s="1" t="s">
        <v>24</v>
      </c>
      <c r="P8" s="1" t="s">
        <v>25</v>
      </c>
      <c r="Q8" s="1" t="s">
        <v>26</v>
      </c>
      <c r="R8" s="1" t="s">
        <v>27</v>
      </c>
      <c r="S8" s="1" t="s">
        <v>28</v>
      </c>
      <c r="T8" s="1" t="s">
        <v>29</v>
      </c>
      <c r="U8" s="8" t="s">
        <v>30</v>
      </c>
      <c r="V8" s="8" t="s">
        <v>31</v>
      </c>
      <c r="W8" s="8" t="s">
        <v>32</v>
      </c>
      <c r="X8" s="36" t="s">
        <v>33</v>
      </c>
      <c r="Y8" s="9" t="s">
        <v>34</v>
      </c>
      <c r="Z8" s="9" t="s">
        <v>983</v>
      </c>
      <c r="AA8" s="10" t="s">
        <v>35</v>
      </c>
      <c r="AB8" s="10" t="s">
        <v>1046</v>
      </c>
      <c r="AC8" s="11" t="s">
        <v>36</v>
      </c>
      <c r="AD8" s="12" t="s">
        <v>37</v>
      </c>
      <c r="AE8" s="32" t="s">
        <v>38</v>
      </c>
      <c r="AF8" s="33" t="s">
        <v>39</v>
      </c>
      <c r="AG8" s="16" t="s">
        <v>40</v>
      </c>
      <c r="AH8" s="16" t="s">
        <v>41</v>
      </c>
      <c r="AI8" s="16" t="s">
        <v>42</v>
      </c>
      <c r="AJ8" s="16" t="s">
        <v>43</v>
      </c>
      <c r="AK8" s="570"/>
    </row>
    <row r="9" spans="1:40" ht="71.25" x14ac:dyDescent="0.3">
      <c r="A9" s="18">
        <v>1</v>
      </c>
      <c r="B9" s="19" t="s">
        <v>44</v>
      </c>
      <c r="C9" s="18">
        <v>9</v>
      </c>
      <c r="D9" s="18" t="s">
        <v>45</v>
      </c>
      <c r="E9" s="19" t="s">
        <v>46</v>
      </c>
      <c r="F9" s="18">
        <v>4</v>
      </c>
      <c r="G9" s="18" t="s">
        <v>47</v>
      </c>
      <c r="H9" s="20" t="s">
        <v>48</v>
      </c>
      <c r="I9" s="18">
        <v>4</v>
      </c>
      <c r="J9" s="18">
        <v>9</v>
      </c>
      <c r="K9" s="19" t="s">
        <v>49</v>
      </c>
      <c r="L9" s="34">
        <v>2020051290008</v>
      </c>
      <c r="M9" s="18">
        <v>3</v>
      </c>
      <c r="N9" s="18">
        <v>1943</v>
      </c>
      <c r="O9" s="19" t="s">
        <v>49</v>
      </c>
      <c r="P9" s="18" t="s">
        <v>50</v>
      </c>
      <c r="Q9" s="18">
        <v>4</v>
      </c>
      <c r="R9" s="18" t="s">
        <v>51</v>
      </c>
      <c r="S9" s="25">
        <v>1</v>
      </c>
      <c r="T9" s="24" t="s">
        <v>52</v>
      </c>
      <c r="U9" s="73" t="s">
        <v>173</v>
      </c>
      <c r="V9" s="72" t="s">
        <v>50</v>
      </c>
      <c r="W9" s="62">
        <v>9</v>
      </c>
      <c r="X9" s="72" t="s">
        <v>172</v>
      </c>
      <c r="Y9" s="62">
        <v>0</v>
      </c>
      <c r="Z9" s="62">
        <v>1</v>
      </c>
      <c r="AA9" s="227">
        <v>3</v>
      </c>
      <c r="AB9" s="227">
        <v>1</v>
      </c>
      <c r="AC9" s="227">
        <v>3</v>
      </c>
      <c r="AD9" s="227">
        <v>3</v>
      </c>
      <c r="AE9" s="181">
        <v>0</v>
      </c>
      <c r="AF9" s="181">
        <v>0</v>
      </c>
      <c r="AG9" s="459">
        <v>75000000</v>
      </c>
      <c r="AH9" s="58" t="s">
        <v>157</v>
      </c>
      <c r="AI9" s="275" t="s">
        <v>155</v>
      </c>
      <c r="AJ9" s="56">
        <v>4666667</v>
      </c>
      <c r="AK9" s="276"/>
      <c r="AL9" s="294"/>
      <c r="AM9" s="254"/>
      <c r="AN9" s="254"/>
    </row>
    <row r="10" spans="1:40" ht="71.25" x14ac:dyDescent="0.3">
      <c r="A10" s="18">
        <v>1</v>
      </c>
      <c r="B10" s="19" t="s">
        <v>44</v>
      </c>
      <c r="C10" s="18">
        <v>9</v>
      </c>
      <c r="D10" s="18" t="s">
        <v>45</v>
      </c>
      <c r="E10" s="19" t="s">
        <v>46</v>
      </c>
      <c r="F10" s="18">
        <v>4</v>
      </c>
      <c r="G10" s="18" t="s">
        <v>47</v>
      </c>
      <c r="H10" s="20" t="s">
        <v>48</v>
      </c>
      <c r="I10" s="18">
        <v>4</v>
      </c>
      <c r="J10" s="18">
        <v>9</v>
      </c>
      <c r="K10" s="19" t="s">
        <v>49</v>
      </c>
      <c r="L10" s="35">
        <v>2020051290008</v>
      </c>
      <c r="M10" s="18">
        <v>4</v>
      </c>
      <c r="N10" s="18">
        <v>1944</v>
      </c>
      <c r="O10" s="19" t="s">
        <v>53</v>
      </c>
      <c r="P10" s="18" t="s">
        <v>50</v>
      </c>
      <c r="Q10" s="18">
        <v>4</v>
      </c>
      <c r="R10" s="18" t="s">
        <v>51</v>
      </c>
      <c r="S10" s="25">
        <v>1</v>
      </c>
      <c r="T10" s="24" t="s">
        <v>52</v>
      </c>
      <c r="U10" s="73" t="s">
        <v>54</v>
      </c>
      <c r="V10" s="72" t="s">
        <v>50</v>
      </c>
      <c r="W10" s="62">
        <v>5</v>
      </c>
      <c r="X10" s="72" t="s">
        <v>172</v>
      </c>
      <c r="Y10" s="62">
        <v>1</v>
      </c>
      <c r="Z10" s="62">
        <v>0</v>
      </c>
      <c r="AA10" s="227">
        <v>2</v>
      </c>
      <c r="AB10" s="227">
        <v>0</v>
      </c>
      <c r="AC10" s="227">
        <v>2</v>
      </c>
      <c r="AD10" s="227">
        <v>0</v>
      </c>
      <c r="AE10" s="181">
        <v>0</v>
      </c>
      <c r="AF10" s="181">
        <v>0</v>
      </c>
      <c r="AG10" s="58">
        <v>126157000</v>
      </c>
      <c r="AH10" s="59" t="s">
        <v>158</v>
      </c>
      <c r="AI10" s="275" t="s">
        <v>55</v>
      </c>
      <c r="AJ10" s="56">
        <v>0</v>
      </c>
      <c r="AK10" s="255"/>
      <c r="AL10" s="294"/>
      <c r="AM10" s="254"/>
      <c r="AN10" s="254"/>
    </row>
    <row r="11" spans="1:40" ht="57" x14ac:dyDescent="0.3">
      <c r="A11" s="18">
        <v>1</v>
      </c>
      <c r="B11" s="19" t="s">
        <v>44</v>
      </c>
      <c r="C11" s="18">
        <v>11</v>
      </c>
      <c r="D11" s="18" t="s">
        <v>56</v>
      </c>
      <c r="E11" s="19" t="s">
        <v>57</v>
      </c>
      <c r="F11" s="18">
        <v>4</v>
      </c>
      <c r="G11" s="18" t="s">
        <v>58</v>
      </c>
      <c r="H11" s="20" t="s">
        <v>59</v>
      </c>
      <c r="I11" s="18">
        <v>11</v>
      </c>
      <c r="J11" s="18">
        <v>9</v>
      </c>
      <c r="K11" s="19" t="s">
        <v>60</v>
      </c>
      <c r="L11" s="35">
        <v>2020051290009</v>
      </c>
      <c r="M11" s="18">
        <v>1</v>
      </c>
      <c r="N11" s="18">
        <v>11141</v>
      </c>
      <c r="O11" s="19" t="s">
        <v>61</v>
      </c>
      <c r="P11" s="18" t="s">
        <v>50</v>
      </c>
      <c r="Q11" s="18">
        <v>4</v>
      </c>
      <c r="R11" s="18" t="s">
        <v>51</v>
      </c>
      <c r="S11" s="25">
        <v>1</v>
      </c>
      <c r="T11" s="24" t="s">
        <v>52</v>
      </c>
      <c r="U11" s="73" t="s">
        <v>62</v>
      </c>
      <c r="V11" s="72" t="s">
        <v>50</v>
      </c>
      <c r="W11" s="62">
        <v>3</v>
      </c>
      <c r="X11" s="72" t="s">
        <v>172</v>
      </c>
      <c r="Y11" s="62">
        <v>0</v>
      </c>
      <c r="Z11" s="62">
        <v>0</v>
      </c>
      <c r="AA11" s="227">
        <v>1</v>
      </c>
      <c r="AB11" s="227">
        <v>1</v>
      </c>
      <c r="AC11" s="227">
        <v>1</v>
      </c>
      <c r="AD11" s="227">
        <v>1</v>
      </c>
      <c r="AE11" s="181">
        <v>0</v>
      </c>
      <c r="AF11" s="181">
        <v>0</v>
      </c>
      <c r="AG11" s="58">
        <v>317800000</v>
      </c>
      <c r="AH11" s="59" t="s">
        <v>159</v>
      </c>
      <c r="AI11" s="275" t="s">
        <v>55</v>
      </c>
      <c r="AJ11" s="56">
        <v>0</v>
      </c>
      <c r="AK11" s="255" t="s">
        <v>993</v>
      </c>
      <c r="AL11" s="294"/>
      <c r="AM11" s="254"/>
      <c r="AN11" s="254"/>
    </row>
    <row r="12" spans="1:40" ht="85.5" x14ac:dyDescent="0.3">
      <c r="A12" s="18">
        <v>1</v>
      </c>
      <c r="B12" s="19" t="s">
        <v>44</v>
      </c>
      <c r="C12" s="18">
        <v>12</v>
      </c>
      <c r="D12" s="18" t="s">
        <v>63</v>
      </c>
      <c r="E12" s="19" t="s">
        <v>64</v>
      </c>
      <c r="F12" s="18">
        <v>2</v>
      </c>
      <c r="G12" s="18" t="s">
        <v>65</v>
      </c>
      <c r="H12" s="20" t="s">
        <v>66</v>
      </c>
      <c r="I12" s="18">
        <v>9</v>
      </c>
      <c r="J12" s="18"/>
      <c r="K12" s="19" t="s">
        <v>67</v>
      </c>
      <c r="L12" s="35">
        <v>2020051290010</v>
      </c>
      <c r="M12" s="18">
        <v>5</v>
      </c>
      <c r="N12" s="18">
        <v>11225</v>
      </c>
      <c r="O12" s="19" t="s">
        <v>68</v>
      </c>
      <c r="P12" s="18" t="s">
        <v>50</v>
      </c>
      <c r="Q12" s="18">
        <v>4</v>
      </c>
      <c r="R12" s="18" t="s">
        <v>51</v>
      </c>
      <c r="S12" s="25">
        <v>2</v>
      </c>
      <c r="T12" s="24" t="s">
        <v>52</v>
      </c>
      <c r="U12" s="73" t="s">
        <v>160</v>
      </c>
      <c r="V12" s="72" t="s">
        <v>50</v>
      </c>
      <c r="W12" s="62">
        <v>1</v>
      </c>
      <c r="X12" s="72" t="s">
        <v>172</v>
      </c>
      <c r="Y12" s="62">
        <v>1</v>
      </c>
      <c r="Z12" s="62">
        <v>0</v>
      </c>
      <c r="AA12" s="227">
        <v>0</v>
      </c>
      <c r="AB12" s="227">
        <v>0</v>
      </c>
      <c r="AC12" s="227">
        <v>0</v>
      </c>
      <c r="AD12" s="227">
        <v>0</v>
      </c>
      <c r="AE12" s="181">
        <v>0</v>
      </c>
      <c r="AF12" s="181">
        <v>0</v>
      </c>
      <c r="AG12" s="296">
        <v>25000000</v>
      </c>
      <c r="AH12" s="59" t="s">
        <v>162</v>
      </c>
      <c r="AI12" s="275" t="s">
        <v>163</v>
      </c>
      <c r="AJ12" s="56">
        <v>0</v>
      </c>
      <c r="AK12" s="255"/>
      <c r="AL12" s="294"/>
      <c r="AM12" s="254"/>
      <c r="AN12" s="254"/>
    </row>
    <row r="13" spans="1:40" ht="85.5" x14ac:dyDescent="0.3">
      <c r="A13" s="18">
        <v>1</v>
      </c>
      <c r="B13" s="19" t="s">
        <v>44</v>
      </c>
      <c r="C13" s="18">
        <v>12</v>
      </c>
      <c r="D13" s="18" t="s">
        <v>63</v>
      </c>
      <c r="E13" s="19" t="s">
        <v>64</v>
      </c>
      <c r="F13" s="18">
        <v>3</v>
      </c>
      <c r="G13" s="18" t="s">
        <v>69</v>
      </c>
      <c r="H13" s="20" t="s">
        <v>70</v>
      </c>
      <c r="I13" s="18">
        <v>9</v>
      </c>
      <c r="J13" s="18"/>
      <c r="K13" s="19" t="s">
        <v>67</v>
      </c>
      <c r="L13" s="35">
        <v>2020051290010</v>
      </c>
      <c r="M13" s="18">
        <v>1</v>
      </c>
      <c r="N13" s="18">
        <v>11231</v>
      </c>
      <c r="O13" s="19" t="s">
        <v>71</v>
      </c>
      <c r="P13" s="18" t="s">
        <v>50</v>
      </c>
      <c r="Q13" s="18">
        <v>4</v>
      </c>
      <c r="R13" s="18" t="s">
        <v>51</v>
      </c>
      <c r="S13" s="25">
        <v>2</v>
      </c>
      <c r="T13" s="24" t="s">
        <v>52</v>
      </c>
      <c r="U13" s="73" t="s">
        <v>72</v>
      </c>
      <c r="V13" s="72" t="s">
        <v>50</v>
      </c>
      <c r="W13" s="62">
        <v>1</v>
      </c>
      <c r="X13" s="72" t="s">
        <v>172</v>
      </c>
      <c r="Y13" s="62">
        <v>0</v>
      </c>
      <c r="Z13" s="62">
        <v>0</v>
      </c>
      <c r="AA13" s="227">
        <v>0</v>
      </c>
      <c r="AB13" s="227">
        <v>0</v>
      </c>
      <c r="AC13" s="227">
        <v>0</v>
      </c>
      <c r="AD13" s="227">
        <v>1</v>
      </c>
      <c r="AE13" s="181">
        <v>0</v>
      </c>
      <c r="AF13" s="181">
        <v>0</v>
      </c>
      <c r="AG13" s="297">
        <v>50000000</v>
      </c>
      <c r="AH13" s="59" t="s">
        <v>161</v>
      </c>
      <c r="AI13" s="275" t="s">
        <v>155</v>
      </c>
      <c r="AJ13" s="56">
        <v>0</v>
      </c>
      <c r="AK13" s="255"/>
      <c r="AL13" s="294"/>
      <c r="AM13" s="254"/>
      <c r="AN13" s="254"/>
    </row>
    <row r="14" spans="1:40" ht="85.5" x14ac:dyDescent="0.3">
      <c r="A14" s="18">
        <v>1</v>
      </c>
      <c r="B14" s="19" t="s">
        <v>44</v>
      </c>
      <c r="C14" s="18">
        <v>12</v>
      </c>
      <c r="D14" s="18" t="s">
        <v>63</v>
      </c>
      <c r="E14" s="19" t="s">
        <v>64</v>
      </c>
      <c r="F14" s="18">
        <v>3</v>
      </c>
      <c r="G14" s="18" t="s">
        <v>69</v>
      </c>
      <c r="H14" s="20" t="s">
        <v>70</v>
      </c>
      <c r="I14" s="18">
        <v>9</v>
      </c>
      <c r="J14" s="18"/>
      <c r="K14" s="19" t="s">
        <v>67</v>
      </c>
      <c r="L14" s="35">
        <v>2020051290010</v>
      </c>
      <c r="M14" s="18">
        <v>1</v>
      </c>
      <c r="N14" s="18">
        <v>11231</v>
      </c>
      <c r="O14" s="19" t="s">
        <v>71</v>
      </c>
      <c r="P14" s="18" t="s">
        <v>50</v>
      </c>
      <c r="Q14" s="18">
        <v>4</v>
      </c>
      <c r="R14" s="18" t="s">
        <v>51</v>
      </c>
      <c r="S14" s="25">
        <v>2</v>
      </c>
      <c r="T14" s="24" t="s">
        <v>52</v>
      </c>
      <c r="U14" s="73" t="s">
        <v>73</v>
      </c>
      <c r="V14" s="72" t="s">
        <v>50</v>
      </c>
      <c r="W14" s="62">
        <v>1</v>
      </c>
      <c r="X14" s="72" t="s">
        <v>172</v>
      </c>
      <c r="Y14" s="62">
        <v>0</v>
      </c>
      <c r="Z14" s="62">
        <v>0</v>
      </c>
      <c r="AA14" s="227">
        <v>0</v>
      </c>
      <c r="AB14" s="227">
        <v>0</v>
      </c>
      <c r="AC14" s="227">
        <v>0</v>
      </c>
      <c r="AD14" s="227">
        <v>1</v>
      </c>
      <c r="AE14" s="181">
        <v>0</v>
      </c>
      <c r="AF14" s="181">
        <v>0</v>
      </c>
      <c r="AG14" s="296">
        <v>15000000</v>
      </c>
      <c r="AH14" s="59" t="s">
        <v>164</v>
      </c>
      <c r="AI14" s="275" t="s">
        <v>155</v>
      </c>
      <c r="AJ14" s="56">
        <v>0</v>
      </c>
      <c r="AK14" s="255"/>
      <c r="AL14" s="294"/>
      <c r="AM14" s="254"/>
      <c r="AN14" s="254"/>
    </row>
    <row r="15" spans="1:40" ht="99.75" x14ac:dyDescent="0.3">
      <c r="A15" s="18">
        <v>3</v>
      </c>
      <c r="B15" s="19" t="s">
        <v>80</v>
      </c>
      <c r="C15" s="18">
        <v>1</v>
      </c>
      <c r="D15" s="18" t="s">
        <v>81</v>
      </c>
      <c r="E15" s="19" t="s">
        <v>82</v>
      </c>
      <c r="F15" s="18">
        <v>2</v>
      </c>
      <c r="G15" s="18" t="s">
        <v>86</v>
      </c>
      <c r="H15" s="20" t="s">
        <v>87</v>
      </c>
      <c r="I15" s="18">
        <v>11</v>
      </c>
      <c r="J15" s="18"/>
      <c r="K15" s="19" t="s">
        <v>83</v>
      </c>
      <c r="L15" s="35">
        <v>2020051290011</v>
      </c>
      <c r="M15" s="18">
        <v>2</v>
      </c>
      <c r="N15" s="18">
        <v>3122</v>
      </c>
      <c r="O15" s="19" t="s">
        <v>88</v>
      </c>
      <c r="P15" s="18" t="s">
        <v>50</v>
      </c>
      <c r="Q15" s="18">
        <v>4</v>
      </c>
      <c r="R15" s="18" t="s">
        <v>51</v>
      </c>
      <c r="S15" s="23">
        <v>1</v>
      </c>
      <c r="T15" s="24" t="s">
        <v>52</v>
      </c>
      <c r="U15" s="73" t="s">
        <v>89</v>
      </c>
      <c r="V15" s="72" t="s">
        <v>50</v>
      </c>
      <c r="W15" s="62">
        <v>20</v>
      </c>
      <c r="X15" s="72" t="s">
        <v>172</v>
      </c>
      <c r="Y15" s="62">
        <v>0</v>
      </c>
      <c r="Z15" s="62">
        <v>0</v>
      </c>
      <c r="AA15" s="227">
        <v>0</v>
      </c>
      <c r="AB15" s="227">
        <v>0</v>
      </c>
      <c r="AC15" s="227">
        <v>20</v>
      </c>
      <c r="AD15" s="227">
        <v>0</v>
      </c>
      <c r="AE15" s="181">
        <v>0</v>
      </c>
      <c r="AF15" s="181">
        <v>0</v>
      </c>
      <c r="AG15" s="58">
        <v>100000000</v>
      </c>
      <c r="AH15" s="59" t="s">
        <v>165</v>
      </c>
      <c r="AI15" s="275" t="s">
        <v>155</v>
      </c>
      <c r="AJ15" s="56">
        <v>0</v>
      </c>
      <c r="AK15" s="255"/>
      <c r="AL15" s="294"/>
      <c r="AM15" s="254"/>
      <c r="AN15" s="254"/>
    </row>
    <row r="16" spans="1:40" ht="99.75" x14ac:dyDescent="0.3">
      <c r="A16" s="18">
        <v>3</v>
      </c>
      <c r="B16" s="19" t="s">
        <v>80</v>
      </c>
      <c r="C16" s="18">
        <v>3</v>
      </c>
      <c r="D16" s="18" t="s">
        <v>95</v>
      </c>
      <c r="E16" s="19" t="s">
        <v>96</v>
      </c>
      <c r="F16" s="21">
        <v>2</v>
      </c>
      <c r="G16" s="18" t="s">
        <v>97</v>
      </c>
      <c r="H16" s="20" t="s">
        <v>98</v>
      </c>
      <c r="I16" s="18">
        <v>13</v>
      </c>
      <c r="J16" s="18"/>
      <c r="K16" s="19" t="s">
        <v>94</v>
      </c>
      <c r="L16" s="35">
        <v>2020051290014</v>
      </c>
      <c r="M16" s="18">
        <v>1</v>
      </c>
      <c r="N16" s="18">
        <v>3321</v>
      </c>
      <c r="O16" s="19" t="s">
        <v>99</v>
      </c>
      <c r="P16" s="18" t="s">
        <v>50</v>
      </c>
      <c r="Q16" s="18">
        <v>1</v>
      </c>
      <c r="R16" s="22" t="s">
        <v>100</v>
      </c>
      <c r="S16" s="23">
        <v>2</v>
      </c>
      <c r="T16" s="24" t="s">
        <v>52</v>
      </c>
      <c r="U16" s="73" t="s">
        <v>175</v>
      </c>
      <c r="V16" s="72" t="s">
        <v>50</v>
      </c>
      <c r="W16" s="62">
        <v>2</v>
      </c>
      <c r="X16" s="72" t="s">
        <v>172</v>
      </c>
      <c r="Y16" s="62">
        <v>1</v>
      </c>
      <c r="Z16" s="62">
        <v>1</v>
      </c>
      <c r="AA16" s="227">
        <v>0</v>
      </c>
      <c r="AB16" s="227">
        <v>1</v>
      </c>
      <c r="AC16" s="227">
        <v>1</v>
      </c>
      <c r="AD16" s="227">
        <v>0</v>
      </c>
      <c r="AE16" s="181">
        <v>0</v>
      </c>
      <c r="AF16" s="181">
        <v>0</v>
      </c>
      <c r="AG16" s="464">
        <v>291694000</v>
      </c>
      <c r="AH16" s="58" t="s">
        <v>208</v>
      </c>
      <c r="AI16" s="275" t="s">
        <v>163</v>
      </c>
      <c r="AJ16" s="465">
        <v>84676995.5</v>
      </c>
      <c r="AK16" s="255"/>
      <c r="AL16" s="294"/>
      <c r="AM16" s="254"/>
      <c r="AN16" s="254"/>
    </row>
    <row r="17" spans="1:40" ht="99.75" x14ac:dyDescent="0.3">
      <c r="A17" s="18">
        <v>3</v>
      </c>
      <c r="B17" s="19" t="s">
        <v>80</v>
      </c>
      <c r="C17" s="18">
        <v>3</v>
      </c>
      <c r="D17" s="18" t="s">
        <v>95</v>
      </c>
      <c r="E17" s="19" t="s">
        <v>96</v>
      </c>
      <c r="F17" s="21">
        <v>2</v>
      </c>
      <c r="G17" s="18" t="s">
        <v>97</v>
      </c>
      <c r="H17" s="20" t="s">
        <v>98</v>
      </c>
      <c r="I17" s="18">
        <v>13</v>
      </c>
      <c r="J17" s="18"/>
      <c r="K17" s="19" t="s">
        <v>94</v>
      </c>
      <c r="L17" s="35">
        <v>2020051290014</v>
      </c>
      <c r="M17" s="18">
        <v>1</v>
      </c>
      <c r="N17" s="18">
        <v>3321</v>
      </c>
      <c r="O17" s="19" t="s">
        <v>99</v>
      </c>
      <c r="P17" s="18" t="s">
        <v>50</v>
      </c>
      <c r="Q17" s="18">
        <v>1</v>
      </c>
      <c r="R17" s="22" t="s">
        <v>100</v>
      </c>
      <c r="S17" s="23">
        <v>2</v>
      </c>
      <c r="T17" s="24" t="s">
        <v>52</v>
      </c>
      <c r="U17" s="73" t="s">
        <v>175</v>
      </c>
      <c r="V17" s="72" t="s">
        <v>50</v>
      </c>
      <c r="W17" s="62">
        <v>2</v>
      </c>
      <c r="X17" s="72" t="s">
        <v>172</v>
      </c>
      <c r="Y17" s="62">
        <v>1</v>
      </c>
      <c r="Z17" s="62">
        <v>1</v>
      </c>
      <c r="AA17" s="227">
        <v>0</v>
      </c>
      <c r="AB17" s="227">
        <v>1</v>
      </c>
      <c r="AC17" s="227">
        <v>1</v>
      </c>
      <c r="AD17" s="227">
        <v>0</v>
      </c>
      <c r="AE17" s="181">
        <v>0</v>
      </c>
      <c r="AF17" s="181">
        <v>0</v>
      </c>
      <c r="AG17" s="461">
        <v>80449814.519999996</v>
      </c>
      <c r="AH17" s="462" t="s">
        <v>991</v>
      </c>
      <c r="AI17" s="463" t="s">
        <v>163</v>
      </c>
      <c r="AJ17" s="461">
        <v>67848557.5</v>
      </c>
      <c r="AK17" s="255"/>
      <c r="AL17" s="294"/>
      <c r="AM17" s="254"/>
      <c r="AN17" s="254"/>
    </row>
    <row r="18" spans="1:40" ht="99.75" x14ac:dyDescent="0.3">
      <c r="A18" s="18">
        <v>3</v>
      </c>
      <c r="B18" s="19" t="s">
        <v>80</v>
      </c>
      <c r="C18" s="18">
        <v>3</v>
      </c>
      <c r="D18" s="18" t="s">
        <v>95</v>
      </c>
      <c r="E18" s="19" t="s">
        <v>96</v>
      </c>
      <c r="F18" s="21">
        <v>2</v>
      </c>
      <c r="G18" s="18" t="s">
        <v>97</v>
      </c>
      <c r="H18" s="20" t="s">
        <v>98</v>
      </c>
      <c r="I18" s="18">
        <v>13</v>
      </c>
      <c r="J18" s="18"/>
      <c r="K18" s="19" t="s">
        <v>94</v>
      </c>
      <c r="L18" s="35">
        <v>2020051290014</v>
      </c>
      <c r="M18" s="18">
        <v>1</v>
      </c>
      <c r="N18" s="18">
        <v>3321</v>
      </c>
      <c r="O18" s="19" t="s">
        <v>99</v>
      </c>
      <c r="P18" s="18" t="s">
        <v>50</v>
      </c>
      <c r="Q18" s="18">
        <v>1</v>
      </c>
      <c r="R18" s="22" t="s">
        <v>100</v>
      </c>
      <c r="S18" s="23">
        <v>2</v>
      </c>
      <c r="T18" s="24" t="s">
        <v>52</v>
      </c>
      <c r="U18" s="73" t="s">
        <v>101</v>
      </c>
      <c r="V18" s="72" t="s">
        <v>50</v>
      </c>
      <c r="W18" s="62">
        <v>12</v>
      </c>
      <c r="X18" s="72" t="s">
        <v>172</v>
      </c>
      <c r="Y18" s="62">
        <v>1</v>
      </c>
      <c r="Z18" s="62">
        <v>1</v>
      </c>
      <c r="AA18" s="227">
        <v>4</v>
      </c>
      <c r="AB18" s="227">
        <v>1</v>
      </c>
      <c r="AC18" s="227">
        <v>5</v>
      </c>
      <c r="AD18" s="227">
        <v>2</v>
      </c>
      <c r="AE18" s="181">
        <v>0</v>
      </c>
      <c r="AF18" s="181">
        <v>0</v>
      </c>
      <c r="AG18" s="58">
        <v>150000000</v>
      </c>
      <c r="AH18" s="59" t="s">
        <v>992</v>
      </c>
      <c r="AI18" s="59" t="s">
        <v>163</v>
      </c>
      <c r="AJ18" s="56">
        <v>0</v>
      </c>
      <c r="AK18" s="255" t="s">
        <v>993</v>
      </c>
      <c r="AL18" s="294"/>
      <c r="AM18" s="254"/>
      <c r="AN18" s="254"/>
    </row>
    <row r="19" spans="1:40" ht="114" x14ac:dyDescent="0.3">
      <c r="A19" s="18">
        <v>3</v>
      </c>
      <c r="B19" s="19" t="s">
        <v>80</v>
      </c>
      <c r="C19" s="18">
        <v>3</v>
      </c>
      <c r="D19" s="18" t="s">
        <v>95</v>
      </c>
      <c r="E19" s="19" t="s">
        <v>96</v>
      </c>
      <c r="F19" s="21">
        <v>2</v>
      </c>
      <c r="G19" s="18" t="s">
        <v>97</v>
      </c>
      <c r="H19" s="20" t="s">
        <v>98</v>
      </c>
      <c r="I19" s="18">
        <v>13</v>
      </c>
      <c r="J19" s="18"/>
      <c r="K19" s="19" t="s">
        <v>94</v>
      </c>
      <c r="L19" s="35">
        <v>2020051290014</v>
      </c>
      <c r="M19" s="18">
        <v>3</v>
      </c>
      <c r="N19" s="18">
        <v>3323</v>
      </c>
      <c r="O19" s="19" t="s">
        <v>102</v>
      </c>
      <c r="P19" s="18" t="s">
        <v>50</v>
      </c>
      <c r="Q19" s="18">
        <v>4</v>
      </c>
      <c r="R19" s="22" t="s">
        <v>51</v>
      </c>
      <c r="S19" s="23">
        <v>1</v>
      </c>
      <c r="T19" s="24" t="s">
        <v>52</v>
      </c>
      <c r="U19" s="73" t="s">
        <v>174</v>
      </c>
      <c r="V19" s="72" t="s">
        <v>50</v>
      </c>
      <c r="W19" s="62">
        <v>1</v>
      </c>
      <c r="X19" s="72" t="s">
        <v>172</v>
      </c>
      <c r="Y19" s="62">
        <v>0</v>
      </c>
      <c r="Z19" s="62">
        <v>0</v>
      </c>
      <c r="AA19" s="227">
        <v>1</v>
      </c>
      <c r="AB19" s="227">
        <v>1</v>
      </c>
      <c r="AC19" s="227">
        <v>0</v>
      </c>
      <c r="AD19" s="63">
        <v>0</v>
      </c>
      <c r="AE19" s="181">
        <v>0</v>
      </c>
      <c r="AF19" s="181">
        <v>0</v>
      </c>
      <c r="AG19" s="58">
        <v>252500000</v>
      </c>
      <c r="AH19" s="59" t="s">
        <v>176</v>
      </c>
      <c r="AI19" s="59" t="s">
        <v>155</v>
      </c>
      <c r="AJ19" s="56">
        <v>0</v>
      </c>
      <c r="AK19" s="255"/>
      <c r="AL19" s="294"/>
      <c r="AM19" s="254"/>
      <c r="AN19" s="254"/>
    </row>
    <row r="20" spans="1:40" ht="71.25" x14ac:dyDescent="0.3">
      <c r="A20" s="18">
        <v>3</v>
      </c>
      <c r="B20" s="19" t="s">
        <v>80</v>
      </c>
      <c r="C20" s="18">
        <v>4</v>
      </c>
      <c r="D20" s="18" t="s">
        <v>103</v>
      </c>
      <c r="E20" s="19" t="s">
        <v>104</v>
      </c>
      <c r="F20" s="21">
        <v>1</v>
      </c>
      <c r="G20" s="18" t="s">
        <v>105</v>
      </c>
      <c r="H20" s="20" t="s">
        <v>106</v>
      </c>
      <c r="I20" s="18">
        <v>6</v>
      </c>
      <c r="J20" s="18"/>
      <c r="K20" s="19" t="s">
        <v>107</v>
      </c>
      <c r="L20" s="35">
        <v>2020051290005</v>
      </c>
      <c r="M20" s="18">
        <v>1</v>
      </c>
      <c r="N20" s="18">
        <v>3411</v>
      </c>
      <c r="O20" s="19" t="s">
        <v>108</v>
      </c>
      <c r="P20" s="18" t="s">
        <v>50</v>
      </c>
      <c r="Q20" s="18">
        <v>4</v>
      </c>
      <c r="R20" s="22" t="s">
        <v>51</v>
      </c>
      <c r="S20" s="23">
        <v>1</v>
      </c>
      <c r="T20" s="24" t="s">
        <v>52</v>
      </c>
      <c r="U20" s="73" t="s">
        <v>109</v>
      </c>
      <c r="V20" s="72" t="s">
        <v>50</v>
      </c>
      <c r="W20" s="62">
        <v>4</v>
      </c>
      <c r="X20" s="72" t="s">
        <v>172</v>
      </c>
      <c r="Y20" s="62">
        <v>1</v>
      </c>
      <c r="Z20" s="62">
        <v>1</v>
      </c>
      <c r="AA20" s="63">
        <v>1</v>
      </c>
      <c r="AB20" s="63">
        <v>1</v>
      </c>
      <c r="AC20" s="63">
        <v>1</v>
      </c>
      <c r="AD20" s="63">
        <v>1</v>
      </c>
      <c r="AE20" s="181">
        <v>0</v>
      </c>
      <c r="AF20" s="181">
        <v>0</v>
      </c>
      <c r="AG20" s="58">
        <v>0</v>
      </c>
      <c r="AH20" s="59" t="s">
        <v>150</v>
      </c>
      <c r="AI20" s="275" t="s">
        <v>55</v>
      </c>
      <c r="AJ20" s="56">
        <v>0</v>
      </c>
      <c r="AK20" s="255" t="s">
        <v>994</v>
      </c>
      <c r="AL20" s="294"/>
      <c r="AM20" s="254"/>
      <c r="AN20" s="254"/>
    </row>
    <row r="21" spans="1:40" ht="57" x14ac:dyDescent="0.3">
      <c r="A21" s="18">
        <v>3</v>
      </c>
      <c r="B21" s="19" t="s">
        <v>80</v>
      </c>
      <c r="C21" s="18">
        <v>4</v>
      </c>
      <c r="D21" s="18" t="s">
        <v>103</v>
      </c>
      <c r="E21" s="19" t="s">
        <v>104</v>
      </c>
      <c r="F21" s="21">
        <v>1</v>
      </c>
      <c r="G21" s="18" t="s">
        <v>105</v>
      </c>
      <c r="H21" s="20" t="s">
        <v>106</v>
      </c>
      <c r="I21" s="18">
        <v>6</v>
      </c>
      <c r="J21" s="18"/>
      <c r="K21" s="19" t="s">
        <v>107</v>
      </c>
      <c r="L21" s="35">
        <v>2020051290005</v>
      </c>
      <c r="M21" s="18">
        <v>2</v>
      </c>
      <c r="N21" s="18">
        <v>3412</v>
      </c>
      <c r="O21" s="19" t="s">
        <v>110</v>
      </c>
      <c r="P21" s="18" t="s">
        <v>50</v>
      </c>
      <c r="Q21" s="18">
        <v>4</v>
      </c>
      <c r="R21" s="22" t="s">
        <v>51</v>
      </c>
      <c r="S21" s="23">
        <v>2</v>
      </c>
      <c r="T21" s="24" t="s">
        <v>52</v>
      </c>
      <c r="U21" s="73" t="s">
        <v>149</v>
      </c>
      <c r="V21" s="72" t="s">
        <v>50</v>
      </c>
      <c r="W21" s="62">
        <v>4</v>
      </c>
      <c r="X21" s="72" t="s">
        <v>172</v>
      </c>
      <c r="Y21" s="62">
        <v>1</v>
      </c>
      <c r="Z21" s="62">
        <v>1</v>
      </c>
      <c r="AA21" s="63">
        <v>1</v>
      </c>
      <c r="AB21" s="63">
        <v>1</v>
      </c>
      <c r="AC21" s="63">
        <v>1</v>
      </c>
      <c r="AD21" s="63">
        <v>1</v>
      </c>
      <c r="AE21" s="181">
        <v>0</v>
      </c>
      <c r="AF21" s="181">
        <v>0</v>
      </c>
      <c r="AG21" s="460">
        <v>82576414</v>
      </c>
      <c r="AH21" s="59" t="s">
        <v>151</v>
      </c>
      <c r="AI21" s="275" t="s">
        <v>55</v>
      </c>
      <c r="AJ21" s="56">
        <v>0</v>
      </c>
      <c r="AK21" s="255" t="s">
        <v>994</v>
      </c>
      <c r="AL21" s="294"/>
      <c r="AM21" s="254"/>
      <c r="AN21" s="254"/>
    </row>
    <row r="22" spans="1:40" ht="57" x14ac:dyDescent="0.3">
      <c r="A22" s="18">
        <v>3</v>
      </c>
      <c r="B22" s="19" t="s">
        <v>80</v>
      </c>
      <c r="C22" s="18">
        <v>4</v>
      </c>
      <c r="D22" s="18" t="s">
        <v>103</v>
      </c>
      <c r="E22" s="19" t="s">
        <v>104</v>
      </c>
      <c r="F22" s="21">
        <v>1</v>
      </c>
      <c r="G22" s="18" t="s">
        <v>105</v>
      </c>
      <c r="H22" s="20" t="s">
        <v>106</v>
      </c>
      <c r="I22" s="18">
        <v>6</v>
      </c>
      <c r="J22" s="18"/>
      <c r="K22" s="19" t="s">
        <v>107</v>
      </c>
      <c r="L22" s="35">
        <v>2020051290005</v>
      </c>
      <c r="M22" s="18">
        <v>4</v>
      </c>
      <c r="N22" s="18">
        <v>3414</v>
      </c>
      <c r="O22" s="19" t="s">
        <v>111</v>
      </c>
      <c r="P22" s="18" t="s">
        <v>50</v>
      </c>
      <c r="Q22" s="18">
        <v>4</v>
      </c>
      <c r="R22" s="22" t="s">
        <v>51</v>
      </c>
      <c r="S22" s="23">
        <v>1</v>
      </c>
      <c r="T22" s="24" t="s">
        <v>52</v>
      </c>
      <c r="U22" s="73" t="s">
        <v>112</v>
      </c>
      <c r="V22" s="72" t="s">
        <v>50</v>
      </c>
      <c r="W22" s="62">
        <v>4</v>
      </c>
      <c r="X22" s="72" t="s">
        <v>172</v>
      </c>
      <c r="Y22" s="62">
        <v>1</v>
      </c>
      <c r="Z22" s="62">
        <v>1</v>
      </c>
      <c r="AA22" s="63">
        <v>1</v>
      </c>
      <c r="AB22" s="63">
        <v>1</v>
      </c>
      <c r="AC22" s="63">
        <v>1</v>
      </c>
      <c r="AD22" s="63">
        <v>1</v>
      </c>
      <c r="AE22" s="181">
        <v>0</v>
      </c>
      <c r="AF22" s="181">
        <v>0</v>
      </c>
      <c r="AG22" s="58">
        <v>24999400</v>
      </c>
      <c r="AH22" s="59" t="s">
        <v>152</v>
      </c>
      <c r="AI22" s="275" t="s">
        <v>55</v>
      </c>
      <c r="AJ22" s="58">
        <v>24999400</v>
      </c>
      <c r="AK22" s="457"/>
      <c r="AL22" s="294"/>
      <c r="AM22" s="254"/>
      <c r="AN22" s="254"/>
    </row>
    <row r="23" spans="1:40" ht="71.25" x14ac:dyDescent="0.3">
      <c r="A23" s="18">
        <v>3</v>
      </c>
      <c r="B23" s="19" t="s">
        <v>80</v>
      </c>
      <c r="C23" s="18">
        <v>4</v>
      </c>
      <c r="D23" s="18" t="s">
        <v>103</v>
      </c>
      <c r="E23" s="19" t="s">
        <v>104</v>
      </c>
      <c r="F23" s="21">
        <v>2</v>
      </c>
      <c r="G23" s="18" t="s">
        <v>113</v>
      </c>
      <c r="H23" s="20" t="s">
        <v>114</v>
      </c>
      <c r="I23" s="18">
        <v>6</v>
      </c>
      <c r="J23" s="18"/>
      <c r="K23" s="19" t="s">
        <v>107</v>
      </c>
      <c r="L23" s="35">
        <v>2020051290005</v>
      </c>
      <c r="M23" s="18">
        <v>1</v>
      </c>
      <c r="N23" s="18">
        <v>3421</v>
      </c>
      <c r="O23" s="19" t="s">
        <v>115</v>
      </c>
      <c r="P23" s="18" t="s">
        <v>50</v>
      </c>
      <c r="Q23" s="18">
        <v>4</v>
      </c>
      <c r="R23" s="22" t="s">
        <v>51</v>
      </c>
      <c r="S23" s="23">
        <v>1</v>
      </c>
      <c r="T23" s="24" t="s">
        <v>52</v>
      </c>
      <c r="U23" s="73" t="s">
        <v>116</v>
      </c>
      <c r="V23" s="72" t="s">
        <v>50</v>
      </c>
      <c r="W23" s="62">
        <v>4</v>
      </c>
      <c r="X23" s="72" t="s">
        <v>172</v>
      </c>
      <c r="Y23" s="62">
        <v>1</v>
      </c>
      <c r="Z23" s="62">
        <v>1</v>
      </c>
      <c r="AA23" s="63">
        <v>1</v>
      </c>
      <c r="AB23" s="63">
        <v>1</v>
      </c>
      <c r="AC23" s="63">
        <v>1</v>
      </c>
      <c r="AD23" s="63">
        <v>1</v>
      </c>
      <c r="AE23" s="181">
        <v>0</v>
      </c>
      <c r="AF23" s="181">
        <v>0</v>
      </c>
      <c r="AG23" s="460">
        <v>82576414</v>
      </c>
      <c r="AH23" s="59" t="s">
        <v>151</v>
      </c>
      <c r="AI23" s="275" t="s">
        <v>55</v>
      </c>
      <c r="AJ23" s="56">
        <v>0</v>
      </c>
      <c r="AK23" s="255" t="s">
        <v>994</v>
      </c>
      <c r="AL23" s="294"/>
      <c r="AM23" s="254"/>
      <c r="AN23" s="254"/>
    </row>
    <row r="24" spans="1:40" ht="99.75" x14ac:dyDescent="0.3">
      <c r="A24" s="18">
        <v>3</v>
      </c>
      <c r="B24" s="19" t="s">
        <v>80</v>
      </c>
      <c r="C24" s="18">
        <v>4</v>
      </c>
      <c r="D24" s="18" t="s">
        <v>103</v>
      </c>
      <c r="E24" s="19" t="s">
        <v>104</v>
      </c>
      <c r="F24" s="21">
        <v>2</v>
      </c>
      <c r="G24" s="18" t="s">
        <v>113</v>
      </c>
      <c r="H24" s="20" t="s">
        <v>114</v>
      </c>
      <c r="I24" s="18">
        <v>6</v>
      </c>
      <c r="J24" s="18"/>
      <c r="K24" s="19" t="s">
        <v>107</v>
      </c>
      <c r="L24" s="35">
        <v>2020051290005</v>
      </c>
      <c r="M24" s="18">
        <v>2</v>
      </c>
      <c r="N24" s="18">
        <v>3422</v>
      </c>
      <c r="O24" s="19" t="s">
        <v>117</v>
      </c>
      <c r="P24" s="18" t="s">
        <v>50</v>
      </c>
      <c r="Q24" s="22">
        <v>4</v>
      </c>
      <c r="R24" s="22" t="s">
        <v>51</v>
      </c>
      <c r="S24" s="26">
        <v>1</v>
      </c>
      <c r="T24" s="24" t="s">
        <v>52</v>
      </c>
      <c r="U24" s="73" t="s">
        <v>118</v>
      </c>
      <c r="V24" s="72" t="s">
        <v>50</v>
      </c>
      <c r="W24" s="62">
        <v>25</v>
      </c>
      <c r="X24" s="72" t="s">
        <v>172</v>
      </c>
      <c r="Y24" s="62">
        <v>0</v>
      </c>
      <c r="Z24" s="62">
        <v>0</v>
      </c>
      <c r="AA24" s="63">
        <v>0</v>
      </c>
      <c r="AB24" s="63">
        <v>0</v>
      </c>
      <c r="AC24" s="63">
        <v>0</v>
      </c>
      <c r="AD24" s="63">
        <v>25</v>
      </c>
      <c r="AE24" s="181">
        <v>0</v>
      </c>
      <c r="AF24" s="181">
        <v>0</v>
      </c>
      <c r="AG24" s="58">
        <v>0</v>
      </c>
      <c r="AH24" s="59" t="s">
        <v>150</v>
      </c>
      <c r="AI24" s="275" t="s">
        <v>55</v>
      </c>
      <c r="AJ24" s="56">
        <v>0</v>
      </c>
      <c r="AK24" s="255"/>
      <c r="AL24" s="294"/>
      <c r="AM24" s="254"/>
      <c r="AN24" s="254"/>
    </row>
    <row r="25" spans="1:40" ht="128.25" x14ac:dyDescent="0.3">
      <c r="A25" s="18">
        <v>3</v>
      </c>
      <c r="B25" s="19" t="s">
        <v>80</v>
      </c>
      <c r="C25" s="18">
        <v>5</v>
      </c>
      <c r="D25" s="18" t="s">
        <v>119</v>
      </c>
      <c r="E25" s="19" t="s">
        <v>120</v>
      </c>
      <c r="F25" s="21">
        <v>1</v>
      </c>
      <c r="G25" s="18" t="s">
        <v>121</v>
      </c>
      <c r="H25" s="20" t="s">
        <v>122</v>
      </c>
      <c r="I25" s="18">
        <v>9</v>
      </c>
      <c r="J25" s="18"/>
      <c r="K25" s="19" t="s">
        <v>123</v>
      </c>
      <c r="L25" s="35">
        <v>2020051290007</v>
      </c>
      <c r="M25" s="18">
        <v>1</v>
      </c>
      <c r="N25" s="18">
        <v>3511</v>
      </c>
      <c r="O25" s="19" t="s">
        <v>124</v>
      </c>
      <c r="P25" s="18" t="s">
        <v>50</v>
      </c>
      <c r="Q25" s="18">
        <v>4</v>
      </c>
      <c r="R25" s="22" t="s">
        <v>51</v>
      </c>
      <c r="S25" s="23">
        <v>1</v>
      </c>
      <c r="T25" s="24" t="s">
        <v>52</v>
      </c>
      <c r="U25" s="73" t="s">
        <v>153</v>
      </c>
      <c r="V25" s="72" t="s">
        <v>50</v>
      </c>
      <c r="W25" s="62">
        <v>4</v>
      </c>
      <c r="X25" s="72" t="s">
        <v>172</v>
      </c>
      <c r="Y25" s="62">
        <v>0</v>
      </c>
      <c r="Z25" s="62">
        <v>2</v>
      </c>
      <c r="AA25" s="63">
        <v>0</v>
      </c>
      <c r="AB25" s="63">
        <v>1</v>
      </c>
      <c r="AC25" s="63">
        <v>2</v>
      </c>
      <c r="AD25" s="63">
        <v>2</v>
      </c>
      <c r="AE25" s="181">
        <v>0</v>
      </c>
      <c r="AF25" s="181">
        <v>0</v>
      </c>
      <c r="AG25" s="455">
        <v>418586000</v>
      </c>
      <c r="AH25" s="59" t="s">
        <v>154</v>
      </c>
      <c r="AI25" s="275" t="s">
        <v>155</v>
      </c>
      <c r="AJ25" s="56">
        <v>4666667</v>
      </c>
      <c r="AK25" s="255"/>
      <c r="AL25" s="294"/>
      <c r="AM25" s="254"/>
      <c r="AN25" s="254"/>
    </row>
    <row r="26" spans="1:40" ht="85.5" x14ac:dyDescent="0.3">
      <c r="A26" s="18">
        <v>3</v>
      </c>
      <c r="B26" s="19" t="s">
        <v>80</v>
      </c>
      <c r="C26" s="18">
        <v>5</v>
      </c>
      <c r="D26" s="18" t="s">
        <v>119</v>
      </c>
      <c r="E26" s="19" t="s">
        <v>120</v>
      </c>
      <c r="F26" s="21">
        <v>3</v>
      </c>
      <c r="G26" s="18" t="s">
        <v>125</v>
      </c>
      <c r="H26" s="20" t="s">
        <v>126</v>
      </c>
      <c r="I26" s="18">
        <v>11</v>
      </c>
      <c r="J26" s="18"/>
      <c r="K26" s="19" t="s">
        <v>127</v>
      </c>
      <c r="L26" s="35">
        <v>2020051290013</v>
      </c>
      <c r="M26" s="18">
        <v>2</v>
      </c>
      <c r="N26" s="18">
        <v>3532</v>
      </c>
      <c r="O26" s="19" t="s">
        <v>128</v>
      </c>
      <c r="P26" s="18" t="s">
        <v>50</v>
      </c>
      <c r="Q26" s="18">
        <v>4</v>
      </c>
      <c r="R26" s="22" t="s">
        <v>51</v>
      </c>
      <c r="S26" s="23">
        <v>1</v>
      </c>
      <c r="T26" s="24" t="s">
        <v>52</v>
      </c>
      <c r="U26" s="73" t="s">
        <v>129</v>
      </c>
      <c r="V26" s="72" t="s">
        <v>50</v>
      </c>
      <c r="W26" s="62">
        <v>1</v>
      </c>
      <c r="X26" s="72" t="s">
        <v>172</v>
      </c>
      <c r="Y26" s="62">
        <v>0</v>
      </c>
      <c r="Z26" s="62">
        <v>0</v>
      </c>
      <c r="AA26" s="63">
        <v>0</v>
      </c>
      <c r="AB26" s="63">
        <v>0</v>
      </c>
      <c r="AC26" s="63">
        <v>0</v>
      </c>
      <c r="AD26" s="63">
        <v>1</v>
      </c>
      <c r="AE26" s="181">
        <v>0</v>
      </c>
      <c r="AF26" s="181">
        <v>0</v>
      </c>
      <c r="AG26" s="298">
        <v>234776433</v>
      </c>
      <c r="AH26" s="63" t="s">
        <v>167</v>
      </c>
      <c r="AI26" s="63" t="s">
        <v>155</v>
      </c>
      <c r="AJ26" s="299">
        <v>0</v>
      </c>
      <c r="AK26" s="63"/>
      <c r="AL26" s="294"/>
      <c r="AM26" s="254"/>
      <c r="AN26" s="254"/>
    </row>
    <row r="27" spans="1:40" ht="85.5" x14ac:dyDescent="0.3">
      <c r="A27" s="18">
        <v>3</v>
      </c>
      <c r="B27" s="19" t="s">
        <v>80</v>
      </c>
      <c r="C27" s="18">
        <v>5</v>
      </c>
      <c r="D27" s="18" t="s">
        <v>119</v>
      </c>
      <c r="E27" s="19" t="s">
        <v>120</v>
      </c>
      <c r="F27" s="21">
        <v>3</v>
      </c>
      <c r="G27" s="18" t="s">
        <v>125</v>
      </c>
      <c r="H27" s="20" t="s">
        <v>126</v>
      </c>
      <c r="I27" s="18">
        <v>11</v>
      </c>
      <c r="J27" s="18"/>
      <c r="K27" s="19" t="s">
        <v>127</v>
      </c>
      <c r="L27" s="35">
        <v>2020051290013</v>
      </c>
      <c r="M27" s="18">
        <v>2</v>
      </c>
      <c r="N27" s="18">
        <v>3532</v>
      </c>
      <c r="O27" s="19" t="s">
        <v>128</v>
      </c>
      <c r="P27" s="18" t="s">
        <v>50</v>
      </c>
      <c r="Q27" s="18">
        <v>4</v>
      </c>
      <c r="R27" s="22" t="s">
        <v>51</v>
      </c>
      <c r="S27" s="23">
        <v>1</v>
      </c>
      <c r="T27" s="24" t="s">
        <v>52</v>
      </c>
      <c r="U27" s="73" t="s">
        <v>129</v>
      </c>
      <c r="V27" s="72" t="s">
        <v>50</v>
      </c>
      <c r="W27" s="62">
        <v>1</v>
      </c>
      <c r="X27" s="72" t="s">
        <v>172</v>
      </c>
      <c r="Y27" s="62">
        <v>0</v>
      </c>
      <c r="Z27" s="62">
        <v>0</v>
      </c>
      <c r="AA27" s="63">
        <v>0</v>
      </c>
      <c r="AB27" s="63">
        <v>0</v>
      </c>
      <c r="AC27" s="63">
        <v>0</v>
      </c>
      <c r="AD27" s="63">
        <v>1</v>
      </c>
      <c r="AE27" s="181">
        <v>0</v>
      </c>
      <c r="AF27" s="181">
        <v>0</v>
      </c>
      <c r="AG27" s="298">
        <v>366954000</v>
      </c>
      <c r="AH27" s="63" t="s">
        <v>168</v>
      </c>
      <c r="AI27" s="63" t="s">
        <v>55</v>
      </c>
      <c r="AJ27" s="299">
        <v>0</v>
      </c>
      <c r="AK27" s="63"/>
      <c r="AL27" s="294"/>
      <c r="AM27" s="254"/>
      <c r="AN27" s="254"/>
    </row>
    <row r="28" spans="1:40" ht="85.5" x14ac:dyDescent="0.3">
      <c r="A28" s="18">
        <v>3</v>
      </c>
      <c r="B28" s="19" t="s">
        <v>80</v>
      </c>
      <c r="C28" s="18">
        <v>5</v>
      </c>
      <c r="D28" s="18" t="s">
        <v>119</v>
      </c>
      <c r="E28" s="19" t="s">
        <v>120</v>
      </c>
      <c r="F28" s="21">
        <v>3</v>
      </c>
      <c r="G28" s="18" t="s">
        <v>125</v>
      </c>
      <c r="H28" s="20" t="s">
        <v>126</v>
      </c>
      <c r="I28" s="18">
        <v>11</v>
      </c>
      <c r="J28" s="18"/>
      <c r="K28" s="19" t="s">
        <v>127</v>
      </c>
      <c r="L28" s="35">
        <v>2020051290013</v>
      </c>
      <c r="M28" s="18">
        <v>2</v>
      </c>
      <c r="N28" s="18">
        <v>3532</v>
      </c>
      <c r="O28" s="19" t="s">
        <v>128</v>
      </c>
      <c r="P28" s="18" t="s">
        <v>50</v>
      </c>
      <c r="Q28" s="18">
        <v>4</v>
      </c>
      <c r="R28" s="22" t="s">
        <v>51</v>
      </c>
      <c r="S28" s="23">
        <v>1</v>
      </c>
      <c r="T28" s="24" t="s">
        <v>52</v>
      </c>
      <c r="U28" s="73" t="s">
        <v>129</v>
      </c>
      <c r="V28" s="72" t="s">
        <v>50</v>
      </c>
      <c r="W28" s="62">
        <v>1</v>
      </c>
      <c r="X28" s="72" t="s">
        <v>172</v>
      </c>
      <c r="Y28" s="62">
        <v>0</v>
      </c>
      <c r="Z28" s="62">
        <v>2</v>
      </c>
      <c r="AA28" s="63">
        <v>0</v>
      </c>
      <c r="AB28" s="63">
        <v>1</v>
      </c>
      <c r="AC28" s="63">
        <v>0</v>
      </c>
      <c r="AD28" s="63">
        <v>1</v>
      </c>
      <c r="AE28" s="181">
        <v>0</v>
      </c>
      <c r="AF28" s="181">
        <v>0</v>
      </c>
      <c r="AG28" s="458">
        <v>422403041</v>
      </c>
      <c r="AH28" s="63" t="s">
        <v>169</v>
      </c>
      <c r="AI28" s="63" t="s">
        <v>55</v>
      </c>
      <c r="AJ28" s="458">
        <v>35494833</v>
      </c>
      <c r="AK28" s="63"/>
      <c r="AL28" s="294"/>
      <c r="AM28" s="254"/>
      <c r="AN28" s="254"/>
    </row>
    <row r="29" spans="1:40" ht="57" x14ac:dyDescent="0.3">
      <c r="A29" s="18">
        <v>3</v>
      </c>
      <c r="B29" s="19" t="s">
        <v>80</v>
      </c>
      <c r="C29" s="18">
        <v>5</v>
      </c>
      <c r="D29" s="18" t="s">
        <v>119</v>
      </c>
      <c r="E29" s="19" t="s">
        <v>120</v>
      </c>
      <c r="F29" s="21">
        <v>3</v>
      </c>
      <c r="G29" s="18" t="s">
        <v>125</v>
      </c>
      <c r="H29" s="20" t="s">
        <v>126</v>
      </c>
      <c r="I29" s="18">
        <v>11</v>
      </c>
      <c r="J29" s="18"/>
      <c r="K29" s="19" t="s">
        <v>127</v>
      </c>
      <c r="L29" s="35">
        <v>2020051290013</v>
      </c>
      <c r="M29" s="18">
        <v>3</v>
      </c>
      <c r="N29" s="18">
        <v>3533</v>
      </c>
      <c r="O29" s="19" t="s">
        <v>130</v>
      </c>
      <c r="P29" s="18" t="s">
        <v>50</v>
      </c>
      <c r="Q29" s="18">
        <v>4</v>
      </c>
      <c r="R29" s="22" t="s">
        <v>51</v>
      </c>
      <c r="S29" s="23">
        <v>1</v>
      </c>
      <c r="T29" s="24" t="s">
        <v>52</v>
      </c>
      <c r="U29" s="73" t="s">
        <v>166</v>
      </c>
      <c r="V29" s="72" t="s">
        <v>50</v>
      </c>
      <c r="W29" s="62">
        <v>2</v>
      </c>
      <c r="X29" s="72" t="s">
        <v>172</v>
      </c>
      <c r="Y29" s="62">
        <v>0</v>
      </c>
      <c r="Z29" s="62">
        <v>2</v>
      </c>
      <c r="AA29" s="63">
        <v>0</v>
      </c>
      <c r="AB29" s="63">
        <v>1</v>
      </c>
      <c r="AC29" s="63">
        <v>2</v>
      </c>
      <c r="AD29" s="63">
        <v>0</v>
      </c>
      <c r="AE29" s="181">
        <v>0</v>
      </c>
      <c r="AF29" s="181">
        <v>0</v>
      </c>
      <c r="AG29" s="298">
        <v>62000000</v>
      </c>
      <c r="AH29" s="63" t="s">
        <v>170</v>
      </c>
      <c r="AI29" s="63" t="s">
        <v>155</v>
      </c>
      <c r="AJ29" s="299">
        <v>4666666</v>
      </c>
      <c r="AK29" s="63"/>
      <c r="AL29" s="294"/>
      <c r="AM29" s="254"/>
      <c r="AN29" s="254"/>
    </row>
    <row r="30" spans="1:40" ht="57" x14ac:dyDescent="0.3">
      <c r="A30" s="18">
        <v>3</v>
      </c>
      <c r="B30" s="19" t="s">
        <v>80</v>
      </c>
      <c r="C30" s="18">
        <v>5</v>
      </c>
      <c r="D30" s="18" t="s">
        <v>119</v>
      </c>
      <c r="E30" s="19" t="s">
        <v>120</v>
      </c>
      <c r="F30" s="21">
        <v>3</v>
      </c>
      <c r="G30" s="18" t="s">
        <v>125</v>
      </c>
      <c r="H30" s="20" t="s">
        <v>126</v>
      </c>
      <c r="I30" s="18">
        <v>11</v>
      </c>
      <c r="J30" s="18"/>
      <c r="K30" s="19" t="s">
        <v>127</v>
      </c>
      <c r="L30" s="35">
        <v>2020051290013</v>
      </c>
      <c r="M30" s="18">
        <v>3</v>
      </c>
      <c r="N30" s="18">
        <v>3533</v>
      </c>
      <c r="O30" s="19" t="s">
        <v>130</v>
      </c>
      <c r="P30" s="18" t="s">
        <v>50</v>
      </c>
      <c r="Q30" s="18">
        <v>4</v>
      </c>
      <c r="R30" s="22" t="s">
        <v>51</v>
      </c>
      <c r="S30" s="23">
        <v>1</v>
      </c>
      <c r="T30" s="24" t="s">
        <v>52</v>
      </c>
      <c r="U30" s="73" t="s">
        <v>166</v>
      </c>
      <c r="V30" s="72" t="s">
        <v>50</v>
      </c>
      <c r="W30" s="62">
        <v>2</v>
      </c>
      <c r="X30" s="72" t="s">
        <v>172</v>
      </c>
      <c r="Y30" s="62">
        <v>0</v>
      </c>
      <c r="Z30" s="62">
        <v>0</v>
      </c>
      <c r="AA30" s="63">
        <v>0</v>
      </c>
      <c r="AB30" s="63">
        <v>0</v>
      </c>
      <c r="AC30" s="63">
        <v>0</v>
      </c>
      <c r="AD30" s="63">
        <v>2</v>
      </c>
      <c r="AE30" s="181">
        <v>0</v>
      </c>
      <c r="AF30" s="181">
        <v>0</v>
      </c>
      <c r="AG30" s="298">
        <v>25000000</v>
      </c>
      <c r="AH30" s="63" t="s">
        <v>171</v>
      </c>
      <c r="AI30" s="63" t="s">
        <v>163</v>
      </c>
      <c r="AJ30" s="299">
        <v>0</v>
      </c>
      <c r="AK30" s="63"/>
      <c r="AL30" s="294"/>
      <c r="AM30" s="254"/>
      <c r="AN30" s="254"/>
    </row>
    <row r="31" spans="1:40" ht="71.25" x14ac:dyDescent="0.3">
      <c r="A31" s="18">
        <v>3</v>
      </c>
      <c r="B31" s="19" t="s">
        <v>80</v>
      </c>
      <c r="C31" s="18">
        <v>5</v>
      </c>
      <c r="D31" s="18" t="s">
        <v>119</v>
      </c>
      <c r="E31" s="19" t="s">
        <v>120</v>
      </c>
      <c r="F31" s="21">
        <v>4</v>
      </c>
      <c r="G31" s="18" t="s">
        <v>131</v>
      </c>
      <c r="H31" s="20" t="s">
        <v>132</v>
      </c>
      <c r="I31" s="18">
        <v>11</v>
      </c>
      <c r="J31" s="18">
        <v>9</v>
      </c>
      <c r="K31" s="19" t="s">
        <v>123</v>
      </c>
      <c r="L31" s="35">
        <v>2020051290007</v>
      </c>
      <c r="M31" s="18">
        <v>2</v>
      </c>
      <c r="N31" s="18">
        <v>3542</v>
      </c>
      <c r="O31" s="19" t="s">
        <v>133</v>
      </c>
      <c r="P31" s="18" t="s">
        <v>50</v>
      </c>
      <c r="Q31" s="18">
        <v>5</v>
      </c>
      <c r="R31" s="22" t="s">
        <v>51</v>
      </c>
      <c r="S31" s="23">
        <v>1</v>
      </c>
      <c r="T31" s="24" t="s">
        <v>52</v>
      </c>
      <c r="U31" s="73" t="s">
        <v>134</v>
      </c>
      <c r="V31" s="72" t="s">
        <v>50</v>
      </c>
      <c r="W31" s="62">
        <v>3</v>
      </c>
      <c r="X31" s="72" t="s">
        <v>172</v>
      </c>
      <c r="Y31" s="62">
        <v>0</v>
      </c>
      <c r="Z31" s="62">
        <v>0</v>
      </c>
      <c r="AA31" s="63">
        <v>0</v>
      </c>
      <c r="AB31" s="63">
        <v>0</v>
      </c>
      <c r="AC31" s="63">
        <v>1</v>
      </c>
      <c r="AD31" s="63">
        <v>2</v>
      </c>
      <c r="AE31" s="181">
        <v>0</v>
      </c>
      <c r="AF31" s="181">
        <v>0</v>
      </c>
      <c r="AG31" s="58">
        <v>281400000</v>
      </c>
      <c r="AH31" s="59" t="s">
        <v>156</v>
      </c>
      <c r="AI31" s="275" t="s">
        <v>55</v>
      </c>
      <c r="AJ31" s="56">
        <v>0</v>
      </c>
      <c r="AK31" s="255"/>
      <c r="AL31" s="294"/>
      <c r="AM31" s="254"/>
      <c r="AN31" s="254"/>
    </row>
    <row r="32" spans="1:40" ht="114" x14ac:dyDescent="0.3">
      <c r="A32" s="18">
        <v>4</v>
      </c>
      <c r="B32" s="19" t="s">
        <v>137</v>
      </c>
      <c r="C32" s="18">
        <v>2</v>
      </c>
      <c r="D32" s="18" t="s">
        <v>138</v>
      </c>
      <c r="E32" s="19" t="s">
        <v>139</v>
      </c>
      <c r="F32" s="21">
        <v>1</v>
      </c>
      <c r="G32" s="18" t="s">
        <v>140</v>
      </c>
      <c r="H32" s="20" t="s">
        <v>141</v>
      </c>
      <c r="I32" s="18">
        <v>9</v>
      </c>
      <c r="J32" s="18"/>
      <c r="K32" s="19" t="s">
        <v>79</v>
      </c>
      <c r="L32" s="35">
        <v>2020051290015</v>
      </c>
      <c r="M32" s="18">
        <v>7</v>
      </c>
      <c r="N32" s="18">
        <v>4217</v>
      </c>
      <c r="O32" s="19" t="s">
        <v>142</v>
      </c>
      <c r="P32" s="18" t="s">
        <v>50</v>
      </c>
      <c r="Q32" s="18">
        <v>4</v>
      </c>
      <c r="R32" s="22" t="s">
        <v>51</v>
      </c>
      <c r="S32" s="23">
        <v>1</v>
      </c>
      <c r="T32" s="24" t="s">
        <v>52</v>
      </c>
      <c r="U32" s="73" t="s">
        <v>143</v>
      </c>
      <c r="V32" s="72" t="s">
        <v>50</v>
      </c>
      <c r="W32" s="62">
        <v>1</v>
      </c>
      <c r="X32" s="72" t="s">
        <v>172</v>
      </c>
      <c r="Y32" s="62">
        <v>1</v>
      </c>
      <c r="Z32" s="62">
        <v>0</v>
      </c>
      <c r="AA32" s="63">
        <v>0</v>
      </c>
      <c r="AB32" s="63">
        <v>0</v>
      </c>
      <c r="AC32" s="63">
        <v>0</v>
      </c>
      <c r="AD32" s="63">
        <v>0</v>
      </c>
      <c r="AE32" s="181">
        <v>0</v>
      </c>
      <c r="AF32" s="181">
        <v>0</v>
      </c>
      <c r="AG32" s="58">
        <v>135000000</v>
      </c>
      <c r="AH32" s="59" t="s">
        <v>179</v>
      </c>
      <c r="AI32" s="275" t="s">
        <v>155</v>
      </c>
      <c r="AJ32" s="56">
        <v>0</v>
      </c>
      <c r="AK32" s="255"/>
      <c r="AL32" s="294"/>
      <c r="AM32" s="254"/>
      <c r="AN32" s="254"/>
    </row>
    <row r="33" spans="1:40" ht="71.25" x14ac:dyDescent="0.3">
      <c r="A33" s="18">
        <v>4</v>
      </c>
      <c r="B33" s="19" t="s">
        <v>137</v>
      </c>
      <c r="C33" s="18">
        <v>4</v>
      </c>
      <c r="D33" s="18" t="s">
        <v>144</v>
      </c>
      <c r="E33" s="19" t="s">
        <v>145</v>
      </c>
      <c r="F33" s="21">
        <v>1</v>
      </c>
      <c r="G33" s="18" t="s">
        <v>146</v>
      </c>
      <c r="H33" s="20" t="s">
        <v>147</v>
      </c>
      <c r="I33" s="18">
        <v>16</v>
      </c>
      <c r="J33" s="18"/>
      <c r="K33" s="19" t="s">
        <v>79</v>
      </c>
      <c r="L33" s="35">
        <v>2020051290015</v>
      </c>
      <c r="M33" s="18">
        <v>5</v>
      </c>
      <c r="N33" s="18">
        <v>4415</v>
      </c>
      <c r="O33" s="19" t="s">
        <v>148</v>
      </c>
      <c r="P33" s="18" t="s">
        <v>50</v>
      </c>
      <c r="Q33" s="18">
        <v>4</v>
      </c>
      <c r="R33" s="22" t="s">
        <v>51</v>
      </c>
      <c r="S33" s="23">
        <v>1</v>
      </c>
      <c r="T33" s="24" t="s">
        <v>52</v>
      </c>
      <c r="U33" s="73" t="s">
        <v>177</v>
      </c>
      <c r="V33" s="72" t="s">
        <v>50</v>
      </c>
      <c r="W33" s="62">
        <v>30</v>
      </c>
      <c r="X33" s="72" t="s">
        <v>172</v>
      </c>
      <c r="Y33" s="62">
        <v>30</v>
      </c>
      <c r="Z33" s="62">
        <v>30</v>
      </c>
      <c r="AA33" s="227">
        <v>0</v>
      </c>
      <c r="AB33" s="227">
        <v>0</v>
      </c>
      <c r="AC33" s="227">
        <v>0</v>
      </c>
      <c r="AD33" s="227">
        <v>0</v>
      </c>
      <c r="AE33" s="181">
        <v>0</v>
      </c>
      <c r="AF33" s="181">
        <v>0</v>
      </c>
      <c r="AG33" s="58">
        <v>100000000</v>
      </c>
      <c r="AH33" s="59" t="s">
        <v>178</v>
      </c>
      <c r="AI33" s="275" t="s">
        <v>155</v>
      </c>
      <c r="AJ33" s="56">
        <v>0</v>
      </c>
      <c r="AK33" s="255"/>
      <c r="AL33" s="294"/>
      <c r="AM33" s="254"/>
      <c r="AN33" s="254"/>
    </row>
    <row r="34" spans="1:40" x14ac:dyDescent="0.3">
      <c r="U34" s="294"/>
      <c r="V34" s="294"/>
      <c r="W34" s="294"/>
      <c r="X34" s="294"/>
      <c r="Y34" s="294"/>
      <c r="Z34" s="294"/>
      <c r="AA34" s="294"/>
      <c r="AC34" s="294"/>
      <c r="AD34" s="294"/>
      <c r="AE34" s="294"/>
      <c r="AF34" s="294"/>
      <c r="AH34" s="294"/>
      <c r="AI34" s="294"/>
      <c r="AK34" s="294"/>
      <c r="AL34" s="294"/>
      <c r="AM34" s="254"/>
      <c r="AN34" s="254"/>
    </row>
  </sheetData>
  <autoFilter ref="A8:AK33"/>
  <mergeCells count="18">
    <mergeCell ref="AJ3:AK3"/>
    <mergeCell ref="AJ4:AK4"/>
    <mergeCell ref="A7:T7"/>
    <mergeCell ref="U7:AE7"/>
    <mergeCell ref="A1:AI4"/>
    <mergeCell ref="AK7:AK8"/>
    <mergeCell ref="A5:B5"/>
    <mergeCell ref="C5:AK5"/>
    <mergeCell ref="A6:B6"/>
    <mergeCell ref="C6:G6"/>
    <mergeCell ref="H6:J6"/>
    <mergeCell ref="K6:N6"/>
    <mergeCell ref="P6:T6"/>
    <mergeCell ref="AG7:AJ7"/>
    <mergeCell ref="Y6:AK6"/>
    <mergeCell ref="W6:X6"/>
    <mergeCell ref="AJ1:AK1"/>
    <mergeCell ref="AJ2:AK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AV41"/>
  <sheetViews>
    <sheetView showGridLines="0" topLeftCell="K8" zoomScale="110" zoomScaleNormal="110" workbookViewId="0">
      <pane xSplit="4" ySplit="1" topLeftCell="U9" activePane="bottomRight" state="frozenSplit"/>
      <selection sqref="A1:B4"/>
      <selection pane="topRight" sqref="A1:B4"/>
      <selection pane="bottomLeft" sqref="A1:B4"/>
      <selection pane="bottomRight" activeCell="U9" sqref="U9"/>
    </sheetView>
  </sheetViews>
  <sheetFormatPr baseColWidth="10" defaultRowHeight="16.5" outlineLevelCol="1" x14ac:dyDescent="0.3"/>
  <cols>
    <col min="1" max="1" width="2" style="122" bestFit="1" customWidth="1"/>
    <col min="2" max="2" width="28.7109375" style="122" bestFit="1" customWidth="1"/>
    <col min="3" max="3" width="2" style="122" bestFit="1" customWidth="1" outlineLevel="1"/>
    <col min="4" max="4" width="5" style="122" bestFit="1" customWidth="1" outlineLevel="1"/>
    <col min="5" max="5" width="18.28515625" style="122" bestFit="1" customWidth="1"/>
    <col min="6" max="6" width="2" style="122" bestFit="1" customWidth="1" outlineLevel="1"/>
    <col min="7" max="7" width="5" style="122" bestFit="1" customWidth="1" outlineLevel="1"/>
    <col min="8" max="8" width="24.140625" style="122" bestFit="1" customWidth="1"/>
    <col min="9" max="9" width="4.85546875" style="122" bestFit="1" customWidth="1" outlineLevel="1"/>
    <col min="10" max="10" width="4.28515625" style="122" bestFit="1" customWidth="1" outlineLevel="1"/>
    <col min="11" max="11" width="44.42578125" style="122" bestFit="1" customWidth="1"/>
    <col min="12" max="12" width="13.7109375" style="122" bestFit="1" customWidth="1"/>
    <col min="13" max="13" width="2" style="122" bestFit="1" customWidth="1" outlineLevel="1"/>
    <col min="14" max="14" width="5" style="122" bestFit="1" customWidth="1" outlineLevel="1"/>
    <col min="15" max="15" width="51.7109375" style="122" bestFit="1" customWidth="1"/>
    <col min="16" max="16" width="13.42578125" style="122" bestFit="1" customWidth="1"/>
    <col min="17" max="17" width="10.28515625" style="226" bestFit="1" customWidth="1"/>
    <col min="18" max="18" width="12.85546875" style="122" bestFit="1" customWidth="1"/>
    <col min="19" max="19" width="10.85546875" style="122" bestFit="1" customWidth="1"/>
    <col min="20" max="20" width="12" style="122" bestFit="1" customWidth="1"/>
    <col min="21" max="21" width="50" style="238" bestFit="1" customWidth="1"/>
    <col min="22" max="22" width="9.7109375" style="122" bestFit="1" customWidth="1"/>
    <col min="23" max="23" width="9" style="122" bestFit="1" customWidth="1"/>
    <col min="24" max="24" width="12.85546875" style="122" bestFit="1" customWidth="1"/>
    <col min="25" max="25" width="7.7109375" style="122" bestFit="1" customWidth="1"/>
    <col min="26" max="26" width="6.140625" style="220" customWidth="1"/>
    <col min="27" max="27" width="7.7109375" style="122" bestFit="1" customWidth="1"/>
    <col min="28" max="28" width="6.140625" style="381" customWidth="1"/>
    <col min="29" max="30" width="7.7109375" style="122" bestFit="1" customWidth="1"/>
    <col min="31" max="31" width="9.42578125" style="122" bestFit="1" customWidth="1" outlineLevel="1"/>
    <col min="32" max="32" width="13.140625" style="122" bestFit="1" customWidth="1" outlineLevel="1"/>
    <col min="33" max="33" width="13.28515625" style="122" bestFit="1" customWidth="1"/>
    <col min="34" max="34" width="18.28515625" style="122" bestFit="1" customWidth="1"/>
    <col min="35" max="35" width="18.5703125" style="122" bestFit="1" customWidth="1"/>
    <col min="36" max="36" width="12" style="122" bestFit="1" customWidth="1"/>
    <col min="37" max="37" width="18" style="122" bestFit="1" customWidth="1"/>
    <col min="38" max="47" width="11.42578125" style="122"/>
    <col min="48" max="48" width="11.28515625" style="122" bestFit="1" customWidth="1"/>
    <col min="49" max="16384" width="11.42578125" style="122"/>
  </cols>
  <sheetData>
    <row r="1" spans="1:48" ht="12.75" customHeight="1" x14ac:dyDescent="0.3">
      <c r="A1" s="648"/>
      <c r="B1" s="649"/>
      <c r="C1" s="651" t="s">
        <v>0</v>
      </c>
      <c r="D1" s="652"/>
      <c r="E1" s="652"/>
      <c r="F1" s="652"/>
      <c r="G1" s="652"/>
      <c r="H1" s="652"/>
      <c r="I1" s="652"/>
      <c r="J1" s="652"/>
      <c r="K1" s="652"/>
      <c r="L1" s="652"/>
      <c r="M1" s="652"/>
      <c r="N1" s="652"/>
      <c r="O1" s="652"/>
      <c r="P1" s="652"/>
      <c r="Q1" s="652"/>
      <c r="R1" s="652"/>
      <c r="S1" s="652"/>
      <c r="T1" s="652"/>
      <c r="U1" s="653"/>
      <c r="V1" s="652"/>
      <c r="W1" s="652"/>
      <c r="X1" s="652"/>
      <c r="Y1" s="652"/>
      <c r="Z1" s="652"/>
      <c r="AA1" s="652"/>
      <c r="AB1" s="652"/>
      <c r="AC1" s="652"/>
      <c r="AD1" s="652"/>
      <c r="AE1" s="652"/>
      <c r="AF1" s="652"/>
      <c r="AG1" s="652"/>
      <c r="AH1" s="652"/>
      <c r="AI1" s="649"/>
      <c r="AJ1" s="660" t="s">
        <v>1</v>
      </c>
      <c r="AK1" s="661"/>
      <c r="AL1" s="137"/>
      <c r="AM1" s="137"/>
      <c r="AN1" s="137"/>
      <c r="AO1" s="137"/>
      <c r="AP1" s="137"/>
      <c r="AQ1" s="137"/>
      <c r="AR1" s="137"/>
      <c r="AS1" s="137"/>
      <c r="AT1" s="137"/>
      <c r="AU1" s="137"/>
      <c r="AV1" s="137" t="s">
        <v>190</v>
      </c>
    </row>
    <row r="2" spans="1:48" ht="12.75" customHeight="1" x14ac:dyDescent="0.3">
      <c r="A2" s="650"/>
      <c r="B2" s="649"/>
      <c r="C2" s="650"/>
      <c r="D2" s="654"/>
      <c r="E2" s="654"/>
      <c r="F2" s="654"/>
      <c r="G2" s="654"/>
      <c r="H2" s="654"/>
      <c r="I2" s="654"/>
      <c r="J2" s="654"/>
      <c r="K2" s="654"/>
      <c r="L2" s="654"/>
      <c r="M2" s="654"/>
      <c r="N2" s="654"/>
      <c r="O2" s="654"/>
      <c r="P2" s="654"/>
      <c r="Q2" s="654"/>
      <c r="R2" s="654"/>
      <c r="S2" s="654"/>
      <c r="T2" s="654"/>
      <c r="U2" s="655"/>
      <c r="V2" s="654"/>
      <c r="W2" s="654"/>
      <c r="X2" s="654"/>
      <c r="Y2" s="654"/>
      <c r="Z2" s="654"/>
      <c r="AA2" s="654"/>
      <c r="AB2" s="654"/>
      <c r="AC2" s="654"/>
      <c r="AD2" s="654"/>
      <c r="AE2" s="654"/>
      <c r="AF2" s="654"/>
      <c r="AG2" s="654"/>
      <c r="AH2" s="654"/>
      <c r="AI2" s="649"/>
      <c r="AJ2" s="660" t="s">
        <v>2</v>
      </c>
      <c r="AK2" s="661"/>
      <c r="AL2" s="137"/>
      <c r="AM2" s="137"/>
      <c r="AN2" s="137"/>
      <c r="AO2" s="137"/>
      <c r="AP2" s="137"/>
      <c r="AQ2" s="137"/>
      <c r="AR2" s="137"/>
      <c r="AS2" s="137"/>
      <c r="AT2" s="137"/>
      <c r="AU2" s="137"/>
      <c r="AV2" s="137" t="s">
        <v>172</v>
      </c>
    </row>
    <row r="3" spans="1:48" ht="12.75" customHeight="1" x14ac:dyDescent="0.3">
      <c r="A3" s="650"/>
      <c r="B3" s="649"/>
      <c r="C3" s="650"/>
      <c r="D3" s="654"/>
      <c r="E3" s="654"/>
      <c r="F3" s="654"/>
      <c r="G3" s="654"/>
      <c r="H3" s="654"/>
      <c r="I3" s="654"/>
      <c r="J3" s="654"/>
      <c r="K3" s="654"/>
      <c r="L3" s="654"/>
      <c r="M3" s="654"/>
      <c r="N3" s="654"/>
      <c r="O3" s="654"/>
      <c r="P3" s="654"/>
      <c r="Q3" s="654"/>
      <c r="R3" s="654"/>
      <c r="S3" s="654"/>
      <c r="T3" s="654"/>
      <c r="U3" s="655"/>
      <c r="V3" s="654"/>
      <c r="W3" s="654"/>
      <c r="X3" s="654"/>
      <c r="Y3" s="654"/>
      <c r="Z3" s="654"/>
      <c r="AA3" s="654"/>
      <c r="AB3" s="654"/>
      <c r="AC3" s="654"/>
      <c r="AD3" s="654"/>
      <c r="AE3" s="654"/>
      <c r="AF3" s="654"/>
      <c r="AG3" s="654"/>
      <c r="AH3" s="654"/>
      <c r="AI3" s="649"/>
      <c r="AJ3" s="660" t="s">
        <v>3</v>
      </c>
      <c r="AK3" s="661"/>
      <c r="AL3" s="137"/>
      <c r="AM3" s="137"/>
      <c r="AN3" s="137"/>
      <c r="AO3" s="137"/>
      <c r="AP3" s="137"/>
      <c r="AQ3" s="137"/>
      <c r="AR3" s="137"/>
      <c r="AS3" s="137"/>
      <c r="AT3" s="137"/>
      <c r="AU3" s="137"/>
      <c r="AV3" s="137" t="s">
        <v>211</v>
      </c>
    </row>
    <row r="4" spans="1:48" ht="21.75" customHeight="1" x14ac:dyDescent="0.3">
      <c r="A4" s="650"/>
      <c r="B4" s="649"/>
      <c r="C4" s="656"/>
      <c r="D4" s="657"/>
      <c r="E4" s="657"/>
      <c r="F4" s="657"/>
      <c r="G4" s="657"/>
      <c r="H4" s="657"/>
      <c r="I4" s="657"/>
      <c r="J4" s="657"/>
      <c r="K4" s="657"/>
      <c r="L4" s="657"/>
      <c r="M4" s="657"/>
      <c r="N4" s="657"/>
      <c r="O4" s="657"/>
      <c r="P4" s="657"/>
      <c r="Q4" s="657"/>
      <c r="R4" s="657"/>
      <c r="S4" s="657"/>
      <c r="T4" s="657"/>
      <c r="U4" s="658"/>
      <c r="V4" s="657"/>
      <c r="W4" s="657"/>
      <c r="X4" s="657"/>
      <c r="Y4" s="657"/>
      <c r="Z4" s="657"/>
      <c r="AA4" s="657"/>
      <c r="AB4" s="657"/>
      <c r="AC4" s="657"/>
      <c r="AD4" s="657"/>
      <c r="AE4" s="657"/>
      <c r="AF4" s="657"/>
      <c r="AG4" s="657"/>
      <c r="AH4" s="657"/>
      <c r="AI4" s="659"/>
      <c r="AJ4" s="660" t="s">
        <v>4</v>
      </c>
      <c r="AK4" s="661"/>
      <c r="AL4" s="137"/>
      <c r="AM4" s="137"/>
      <c r="AN4" s="137"/>
      <c r="AO4" s="137"/>
      <c r="AP4" s="137"/>
      <c r="AQ4" s="137"/>
      <c r="AR4" s="137"/>
      <c r="AS4" s="137"/>
      <c r="AT4" s="137"/>
      <c r="AU4" s="137"/>
      <c r="AV4" s="137"/>
    </row>
    <row r="5" spans="1:48" ht="30.75" customHeight="1" x14ac:dyDescent="0.3">
      <c r="A5" s="668" t="s">
        <v>5</v>
      </c>
      <c r="B5" s="669"/>
      <c r="C5" s="670" t="s">
        <v>6</v>
      </c>
      <c r="D5" s="663"/>
      <c r="E5" s="663"/>
      <c r="F5" s="663"/>
      <c r="G5" s="663"/>
      <c r="H5" s="663"/>
      <c r="I5" s="663"/>
      <c r="J5" s="663"/>
      <c r="K5" s="663"/>
      <c r="L5" s="663"/>
      <c r="M5" s="663"/>
      <c r="N5" s="663"/>
      <c r="O5" s="663"/>
      <c r="P5" s="663"/>
      <c r="Q5" s="663"/>
      <c r="R5" s="663"/>
      <c r="S5" s="663"/>
      <c r="T5" s="663"/>
      <c r="U5" s="671"/>
      <c r="V5" s="663"/>
      <c r="W5" s="663"/>
      <c r="X5" s="663"/>
      <c r="Y5" s="663"/>
      <c r="Z5" s="663"/>
      <c r="AA5" s="663"/>
      <c r="AB5" s="663"/>
      <c r="AC5" s="663"/>
      <c r="AD5" s="663"/>
      <c r="AE5" s="663"/>
      <c r="AF5" s="663"/>
      <c r="AG5" s="663"/>
      <c r="AH5" s="663"/>
      <c r="AI5" s="663"/>
      <c r="AJ5" s="663"/>
      <c r="AK5" s="661"/>
      <c r="AL5" s="137"/>
      <c r="AM5" s="137"/>
      <c r="AN5" s="137"/>
      <c r="AO5" s="137"/>
      <c r="AP5" s="137"/>
      <c r="AQ5" s="137"/>
      <c r="AR5" s="137"/>
      <c r="AS5" s="137"/>
      <c r="AT5" s="137"/>
      <c r="AU5" s="137"/>
      <c r="AV5" s="137"/>
    </row>
    <row r="6" spans="1:48" ht="33.75" customHeight="1" x14ac:dyDescent="0.3">
      <c r="A6" s="672" t="s">
        <v>7</v>
      </c>
      <c r="B6" s="661"/>
      <c r="C6" s="673">
        <v>2024</v>
      </c>
      <c r="D6" s="663"/>
      <c r="E6" s="663"/>
      <c r="F6" s="663"/>
      <c r="G6" s="661"/>
      <c r="H6" s="660" t="s">
        <v>8</v>
      </c>
      <c r="I6" s="663"/>
      <c r="J6" s="661"/>
      <c r="K6" s="673" t="s">
        <v>547</v>
      </c>
      <c r="L6" s="663"/>
      <c r="M6" s="663"/>
      <c r="N6" s="661"/>
      <c r="O6" s="139" t="s">
        <v>10</v>
      </c>
      <c r="P6" s="673" t="s">
        <v>934</v>
      </c>
      <c r="Q6" s="663"/>
      <c r="R6" s="663"/>
      <c r="S6" s="663"/>
      <c r="T6" s="661"/>
      <c r="U6" s="236" t="s">
        <v>11</v>
      </c>
      <c r="V6" s="140">
        <v>45503</v>
      </c>
      <c r="W6" s="660" t="s">
        <v>1049</v>
      </c>
      <c r="X6" s="661"/>
      <c r="Y6" s="141"/>
      <c r="Z6" s="219"/>
      <c r="AA6" s="663"/>
      <c r="AB6" s="663"/>
      <c r="AC6" s="663"/>
      <c r="AD6" s="663"/>
      <c r="AE6" s="663"/>
      <c r="AF6" s="663"/>
      <c r="AG6" s="663"/>
      <c r="AH6" s="663"/>
      <c r="AI6" s="663"/>
      <c r="AJ6" s="663"/>
      <c r="AK6" s="661"/>
      <c r="AL6" s="137"/>
      <c r="AM6" s="137"/>
      <c r="AN6" s="137"/>
      <c r="AO6" s="137"/>
      <c r="AP6" s="137"/>
      <c r="AQ6" s="137"/>
      <c r="AR6" s="137"/>
      <c r="AS6" s="137"/>
      <c r="AT6" s="137"/>
      <c r="AU6" s="137"/>
      <c r="AV6" s="137"/>
    </row>
    <row r="7" spans="1:48" ht="12.75" customHeight="1" x14ac:dyDescent="0.3">
      <c r="A7" s="662"/>
      <c r="B7" s="663"/>
      <c r="C7" s="663"/>
      <c r="D7" s="663"/>
      <c r="E7" s="663"/>
      <c r="F7" s="663"/>
      <c r="G7" s="663"/>
      <c r="H7" s="663"/>
      <c r="I7" s="663"/>
      <c r="J7" s="663"/>
      <c r="K7" s="663"/>
      <c r="L7" s="663"/>
      <c r="M7" s="663"/>
      <c r="N7" s="663"/>
      <c r="O7" s="663"/>
      <c r="P7" s="663"/>
      <c r="Q7" s="663"/>
      <c r="R7" s="663"/>
      <c r="S7" s="663"/>
      <c r="T7" s="661"/>
      <c r="U7" s="664" t="s">
        <v>12</v>
      </c>
      <c r="V7" s="663"/>
      <c r="W7" s="663"/>
      <c r="X7" s="663"/>
      <c r="Y7" s="663"/>
      <c r="Z7" s="663"/>
      <c r="AA7" s="663"/>
      <c r="AB7" s="663"/>
      <c r="AC7" s="663"/>
      <c r="AD7" s="663"/>
      <c r="AE7" s="661"/>
      <c r="AF7" s="142"/>
      <c r="AG7" s="665" t="s">
        <v>13</v>
      </c>
      <c r="AH7" s="657"/>
      <c r="AI7" s="657"/>
      <c r="AJ7" s="659"/>
      <c r="AK7" s="666" t="s">
        <v>14</v>
      </c>
      <c r="AL7" s="137"/>
      <c r="AM7" s="137"/>
      <c r="AN7" s="137"/>
      <c r="AO7" s="137"/>
      <c r="AP7" s="137"/>
      <c r="AQ7" s="137"/>
      <c r="AR7" s="137"/>
      <c r="AS7" s="137"/>
      <c r="AT7" s="137"/>
      <c r="AU7" s="137"/>
      <c r="AV7" s="137"/>
    </row>
    <row r="8" spans="1:48" ht="51" x14ac:dyDescent="0.3">
      <c r="A8" s="143" t="s">
        <v>15</v>
      </c>
      <c r="B8" s="143" t="s">
        <v>16</v>
      </c>
      <c r="C8" s="143" t="s">
        <v>15</v>
      </c>
      <c r="D8" s="143" t="s">
        <v>17</v>
      </c>
      <c r="E8" s="143" t="s">
        <v>18</v>
      </c>
      <c r="F8" s="143" t="s">
        <v>15</v>
      </c>
      <c r="G8" s="143" t="s">
        <v>17</v>
      </c>
      <c r="H8" s="143" t="s">
        <v>19</v>
      </c>
      <c r="I8" s="143" t="s">
        <v>20</v>
      </c>
      <c r="J8" s="143" t="s">
        <v>21</v>
      </c>
      <c r="K8" s="143" t="s">
        <v>22</v>
      </c>
      <c r="L8" s="143" t="s">
        <v>23</v>
      </c>
      <c r="M8" s="143" t="s">
        <v>15</v>
      </c>
      <c r="N8" s="143" t="s">
        <v>17</v>
      </c>
      <c r="O8" s="143" t="s">
        <v>24</v>
      </c>
      <c r="P8" s="143" t="s">
        <v>25</v>
      </c>
      <c r="Q8" s="225" t="s">
        <v>26</v>
      </c>
      <c r="R8" s="143" t="s">
        <v>27</v>
      </c>
      <c r="S8" s="143" t="s">
        <v>28</v>
      </c>
      <c r="T8" s="143" t="s">
        <v>29</v>
      </c>
      <c r="U8" s="237" t="s">
        <v>30</v>
      </c>
      <c r="V8" s="144" t="s">
        <v>31</v>
      </c>
      <c r="W8" s="144" t="s">
        <v>32</v>
      </c>
      <c r="X8" s="144" t="s">
        <v>33</v>
      </c>
      <c r="Y8" s="145" t="s">
        <v>34</v>
      </c>
      <c r="Z8" s="145" t="s">
        <v>982</v>
      </c>
      <c r="AA8" s="146" t="s">
        <v>35</v>
      </c>
      <c r="AB8" s="146" t="s">
        <v>1058</v>
      </c>
      <c r="AC8" s="147" t="s">
        <v>36</v>
      </c>
      <c r="AD8" s="148" t="s">
        <v>37</v>
      </c>
      <c r="AE8" s="144" t="s">
        <v>38</v>
      </c>
      <c r="AF8" s="144" t="s">
        <v>39</v>
      </c>
      <c r="AG8" s="149" t="s">
        <v>40</v>
      </c>
      <c r="AH8" s="149" t="s">
        <v>41</v>
      </c>
      <c r="AI8" s="149" t="s">
        <v>42</v>
      </c>
      <c r="AJ8" s="150" t="s">
        <v>43</v>
      </c>
      <c r="AK8" s="667"/>
      <c r="AL8" s="137"/>
      <c r="AM8" s="137"/>
      <c r="AN8" s="137"/>
      <c r="AO8" s="137"/>
      <c r="AP8" s="137"/>
      <c r="AQ8" s="137"/>
      <c r="AR8" s="137"/>
      <c r="AS8" s="137"/>
      <c r="AT8" s="137"/>
      <c r="AU8" s="137"/>
      <c r="AV8" s="137"/>
    </row>
    <row r="9" spans="1:48" s="381" customFormat="1" ht="40.5" x14ac:dyDescent="0.3">
      <c r="A9" s="370">
        <v>2</v>
      </c>
      <c r="B9" s="371" t="s">
        <v>74</v>
      </c>
      <c r="C9" s="370">
        <v>4</v>
      </c>
      <c r="D9" s="370" t="s">
        <v>298</v>
      </c>
      <c r="E9" s="371" t="s">
        <v>299</v>
      </c>
      <c r="F9" s="372">
        <v>1</v>
      </c>
      <c r="G9" s="370" t="s">
        <v>300</v>
      </c>
      <c r="H9" s="371" t="s">
        <v>301</v>
      </c>
      <c r="I9" s="370">
        <v>1</v>
      </c>
      <c r="J9" s="370">
        <v>14</v>
      </c>
      <c r="K9" s="371" t="s">
        <v>302</v>
      </c>
      <c r="L9" s="372">
        <v>2020051290044</v>
      </c>
      <c r="M9" s="370">
        <v>4</v>
      </c>
      <c r="N9" s="370">
        <v>2414</v>
      </c>
      <c r="O9" s="373" t="s">
        <v>548</v>
      </c>
      <c r="P9" s="370" t="s">
        <v>50</v>
      </c>
      <c r="Q9" s="374">
        <v>2269</v>
      </c>
      <c r="R9" s="375" t="s">
        <v>100</v>
      </c>
      <c r="S9" s="376">
        <v>3119</v>
      </c>
      <c r="T9" s="373" t="s">
        <v>549</v>
      </c>
      <c r="U9" s="377" t="s">
        <v>550</v>
      </c>
      <c r="V9" s="370" t="s">
        <v>50</v>
      </c>
      <c r="W9" s="376">
        <v>60000</v>
      </c>
      <c r="X9" s="378" t="s">
        <v>190</v>
      </c>
      <c r="Y9" s="376">
        <v>15000</v>
      </c>
      <c r="Z9" s="376">
        <v>3119</v>
      </c>
      <c r="AA9" s="378">
        <v>30000</v>
      </c>
      <c r="AB9" s="378">
        <v>3119</v>
      </c>
      <c r="AC9" s="378">
        <v>45000</v>
      </c>
      <c r="AD9" s="378">
        <v>60000</v>
      </c>
      <c r="AE9" s="375">
        <v>0</v>
      </c>
      <c r="AF9" s="375">
        <v>0</v>
      </c>
      <c r="AG9" s="379">
        <v>1559589000</v>
      </c>
      <c r="AH9" s="372" t="s">
        <v>965</v>
      </c>
      <c r="AI9" s="370" t="s">
        <v>966</v>
      </c>
      <c r="AJ9" s="379">
        <v>435292791</v>
      </c>
      <c r="AK9" s="373"/>
      <c r="AL9" s="380"/>
      <c r="AM9" s="380"/>
      <c r="AN9" s="380"/>
      <c r="AO9" s="380"/>
      <c r="AP9" s="380"/>
      <c r="AQ9" s="380"/>
      <c r="AR9" s="380"/>
      <c r="AS9" s="380"/>
      <c r="AT9" s="380"/>
      <c r="AU9" s="380"/>
      <c r="AV9" s="380"/>
    </row>
    <row r="10" spans="1:48" s="381" customFormat="1" ht="40.5" x14ac:dyDescent="0.3">
      <c r="A10" s="370">
        <v>2</v>
      </c>
      <c r="B10" s="371" t="s">
        <v>74</v>
      </c>
      <c r="C10" s="370">
        <v>4</v>
      </c>
      <c r="D10" s="370" t="s">
        <v>298</v>
      </c>
      <c r="E10" s="371" t="s">
        <v>299</v>
      </c>
      <c r="F10" s="372">
        <v>1</v>
      </c>
      <c r="G10" s="370" t="s">
        <v>300</v>
      </c>
      <c r="H10" s="371" t="s">
        <v>301</v>
      </c>
      <c r="I10" s="370">
        <v>1</v>
      </c>
      <c r="J10" s="370">
        <v>14</v>
      </c>
      <c r="K10" s="371" t="s">
        <v>302</v>
      </c>
      <c r="L10" s="372">
        <v>2020051290044</v>
      </c>
      <c r="M10" s="370">
        <v>7</v>
      </c>
      <c r="N10" s="370">
        <v>2417</v>
      </c>
      <c r="O10" s="373" t="s">
        <v>551</v>
      </c>
      <c r="P10" s="370" t="s">
        <v>50</v>
      </c>
      <c r="Q10" s="374">
        <v>4</v>
      </c>
      <c r="R10" s="375" t="s">
        <v>51</v>
      </c>
      <c r="S10" s="376">
        <v>1</v>
      </c>
      <c r="T10" s="373" t="s">
        <v>549</v>
      </c>
      <c r="U10" s="373" t="s">
        <v>552</v>
      </c>
      <c r="V10" s="370" t="s">
        <v>50</v>
      </c>
      <c r="W10" s="376">
        <v>1</v>
      </c>
      <c r="X10" s="378" t="s">
        <v>324</v>
      </c>
      <c r="Y10" s="376">
        <v>1</v>
      </c>
      <c r="Z10" s="376">
        <v>1</v>
      </c>
      <c r="AA10" s="378">
        <v>0</v>
      </c>
      <c r="AB10" s="378">
        <v>0</v>
      </c>
      <c r="AC10" s="378">
        <v>0</v>
      </c>
      <c r="AD10" s="378">
        <v>0</v>
      </c>
      <c r="AE10" s="375">
        <v>0</v>
      </c>
      <c r="AF10" s="375">
        <v>0</v>
      </c>
      <c r="AG10" s="379">
        <v>568443000</v>
      </c>
      <c r="AH10" s="372" t="s">
        <v>967</v>
      </c>
      <c r="AI10" s="370" t="s">
        <v>55</v>
      </c>
      <c r="AJ10" s="379">
        <v>332255757</v>
      </c>
      <c r="AK10" s="373"/>
      <c r="AL10" s="380"/>
      <c r="AM10" s="380"/>
      <c r="AN10" s="380"/>
      <c r="AO10" s="380"/>
      <c r="AP10" s="380"/>
      <c r="AQ10" s="380"/>
      <c r="AR10" s="380"/>
      <c r="AS10" s="380"/>
      <c r="AT10" s="380"/>
      <c r="AU10" s="380"/>
      <c r="AV10" s="380"/>
    </row>
    <row r="11" spans="1:48" s="381" customFormat="1" ht="40.5" x14ac:dyDescent="0.3">
      <c r="A11" s="370">
        <v>2</v>
      </c>
      <c r="B11" s="371" t="s">
        <v>74</v>
      </c>
      <c r="C11" s="370">
        <v>4</v>
      </c>
      <c r="D11" s="370" t="s">
        <v>298</v>
      </c>
      <c r="E11" s="371" t="s">
        <v>299</v>
      </c>
      <c r="F11" s="372">
        <v>1</v>
      </c>
      <c r="G11" s="370" t="s">
        <v>300</v>
      </c>
      <c r="H11" s="371" t="s">
        <v>301</v>
      </c>
      <c r="I11" s="370">
        <v>1</v>
      </c>
      <c r="J11" s="370">
        <v>14</v>
      </c>
      <c r="K11" s="371" t="s">
        <v>302</v>
      </c>
      <c r="L11" s="372">
        <v>2020051290044</v>
      </c>
      <c r="M11" s="370">
        <v>7</v>
      </c>
      <c r="N11" s="370">
        <v>2417</v>
      </c>
      <c r="O11" s="373" t="s">
        <v>551</v>
      </c>
      <c r="P11" s="370" t="s">
        <v>50</v>
      </c>
      <c r="Q11" s="374">
        <v>4</v>
      </c>
      <c r="R11" s="375" t="s">
        <v>51</v>
      </c>
      <c r="S11" s="376">
        <v>1</v>
      </c>
      <c r="T11" s="373" t="s">
        <v>549</v>
      </c>
      <c r="U11" s="373" t="s">
        <v>553</v>
      </c>
      <c r="V11" s="370" t="s">
        <v>50</v>
      </c>
      <c r="W11" s="376">
        <v>2500</v>
      </c>
      <c r="X11" s="378" t="s">
        <v>211</v>
      </c>
      <c r="Y11" s="376">
        <v>800</v>
      </c>
      <c r="Z11" s="376">
        <v>800</v>
      </c>
      <c r="AA11" s="378">
        <v>700</v>
      </c>
      <c r="AB11" s="378">
        <v>600</v>
      </c>
      <c r="AC11" s="378">
        <v>500</v>
      </c>
      <c r="AD11" s="378">
        <v>500</v>
      </c>
      <c r="AE11" s="375">
        <v>0</v>
      </c>
      <c r="AF11" s="375">
        <v>0</v>
      </c>
      <c r="AG11" s="379">
        <v>82254000</v>
      </c>
      <c r="AH11" s="372" t="s">
        <v>968</v>
      </c>
      <c r="AI11" s="370" t="s">
        <v>961</v>
      </c>
      <c r="AJ11" s="379">
        <v>48134099</v>
      </c>
      <c r="AK11" s="373"/>
      <c r="AL11" s="380"/>
      <c r="AM11" s="380"/>
      <c r="AN11" s="380"/>
      <c r="AO11" s="380"/>
      <c r="AP11" s="380"/>
      <c r="AQ11" s="380"/>
      <c r="AR11" s="380"/>
      <c r="AS11" s="380"/>
      <c r="AT11" s="380"/>
      <c r="AU11" s="380"/>
      <c r="AV11" s="380"/>
    </row>
    <row r="12" spans="1:48" s="381" customFormat="1" ht="40.5" x14ac:dyDescent="0.3">
      <c r="A12" s="370">
        <v>1</v>
      </c>
      <c r="B12" s="373" t="s">
        <v>44</v>
      </c>
      <c r="C12" s="370">
        <v>2</v>
      </c>
      <c r="D12" s="370" t="s">
        <v>192</v>
      </c>
      <c r="E12" s="373" t="s">
        <v>193</v>
      </c>
      <c r="F12" s="372">
        <v>1</v>
      </c>
      <c r="G12" s="370" t="s">
        <v>194</v>
      </c>
      <c r="H12" s="373" t="s">
        <v>195</v>
      </c>
      <c r="I12" s="370">
        <v>2</v>
      </c>
      <c r="J12" s="370">
        <v>3</v>
      </c>
      <c r="K12" s="373" t="s">
        <v>554</v>
      </c>
      <c r="L12" s="372">
        <v>2020051290027</v>
      </c>
      <c r="M12" s="370">
        <v>1</v>
      </c>
      <c r="N12" s="370">
        <v>1211</v>
      </c>
      <c r="O12" s="373" t="s">
        <v>555</v>
      </c>
      <c r="P12" s="370" t="s">
        <v>50</v>
      </c>
      <c r="Q12" s="374">
        <v>4</v>
      </c>
      <c r="R12" s="375" t="s">
        <v>51</v>
      </c>
      <c r="S12" s="376">
        <v>1</v>
      </c>
      <c r="T12" s="373" t="s">
        <v>549</v>
      </c>
      <c r="U12" s="382" t="s">
        <v>557</v>
      </c>
      <c r="V12" s="383" t="s">
        <v>50</v>
      </c>
      <c r="W12" s="376">
        <v>300</v>
      </c>
      <c r="X12" s="378" t="s">
        <v>190</v>
      </c>
      <c r="Y12" s="376">
        <v>50</v>
      </c>
      <c r="Z12" s="376">
        <v>489</v>
      </c>
      <c r="AA12" s="378">
        <v>100</v>
      </c>
      <c r="AB12" s="378">
        <v>100</v>
      </c>
      <c r="AC12" s="378">
        <v>300</v>
      </c>
      <c r="AD12" s="378">
        <v>300</v>
      </c>
      <c r="AE12" s="375">
        <v>0</v>
      </c>
      <c r="AF12" s="375">
        <v>0</v>
      </c>
      <c r="AG12" s="379">
        <v>150000000</v>
      </c>
      <c r="AH12" s="372" t="s">
        <v>303</v>
      </c>
      <c r="AI12" s="370" t="s">
        <v>155</v>
      </c>
      <c r="AJ12" s="379">
        <v>43560775</v>
      </c>
      <c r="AK12" s="373"/>
      <c r="AL12" s="380"/>
      <c r="AM12" s="380"/>
      <c r="AN12" s="380"/>
      <c r="AO12" s="380"/>
      <c r="AP12" s="380"/>
      <c r="AQ12" s="380"/>
      <c r="AR12" s="380"/>
      <c r="AS12" s="380"/>
      <c r="AT12" s="380"/>
      <c r="AU12" s="380"/>
      <c r="AV12" s="380"/>
    </row>
    <row r="13" spans="1:48" s="381" customFormat="1" ht="40.5" x14ac:dyDescent="0.3">
      <c r="A13" s="370">
        <v>3</v>
      </c>
      <c r="B13" s="373" t="s">
        <v>44</v>
      </c>
      <c r="C13" s="370">
        <v>4</v>
      </c>
      <c r="D13" s="370" t="s">
        <v>201</v>
      </c>
      <c r="E13" s="373" t="s">
        <v>193</v>
      </c>
      <c r="F13" s="372">
        <v>3</v>
      </c>
      <c r="G13" s="370" t="s">
        <v>558</v>
      </c>
      <c r="H13" s="373" t="s">
        <v>195</v>
      </c>
      <c r="I13" s="370">
        <v>4</v>
      </c>
      <c r="J13" s="370">
        <v>3</v>
      </c>
      <c r="K13" s="373" t="s">
        <v>554</v>
      </c>
      <c r="L13" s="372">
        <v>2020051290027</v>
      </c>
      <c r="M13" s="370">
        <v>1</v>
      </c>
      <c r="N13" s="370">
        <v>1211</v>
      </c>
      <c r="O13" s="373" t="s">
        <v>555</v>
      </c>
      <c r="P13" s="370" t="s">
        <v>50</v>
      </c>
      <c r="Q13" s="374">
        <v>4</v>
      </c>
      <c r="R13" s="375" t="s">
        <v>51</v>
      </c>
      <c r="S13" s="376">
        <v>1</v>
      </c>
      <c r="T13" s="373" t="s">
        <v>549</v>
      </c>
      <c r="U13" s="382" t="s">
        <v>559</v>
      </c>
      <c r="V13" s="383" t="s">
        <v>50</v>
      </c>
      <c r="W13" s="376">
        <v>47</v>
      </c>
      <c r="X13" s="378" t="s">
        <v>190</v>
      </c>
      <c r="Y13" s="376">
        <v>8</v>
      </c>
      <c r="Z13" s="376">
        <v>4</v>
      </c>
      <c r="AA13" s="378">
        <v>28</v>
      </c>
      <c r="AB13" s="378">
        <v>28</v>
      </c>
      <c r="AC13" s="378">
        <v>35</v>
      </c>
      <c r="AD13" s="378">
        <v>47</v>
      </c>
      <c r="AE13" s="375">
        <v>0</v>
      </c>
      <c r="AF13" s="375">
        <v>0</v>
      </c>
      <c r="AG13" s="379">
        <v>49000000</v>
      </c>
      <c r="AH13" s="372" t="s">
        <v>327</v>
      </c>
      <c r="AI13" s="370" t="s">
        <v>155</v>
      </c>
      <c r="AJ13" s="379">
        <v>7123184</v>
      </c>
      <c r="AK13" s="373"/>
      <c r="AL13" s="380"/>
      <c r="AM13" s="380"/>
      <c r="AN13" s="380"/>
      <c r="AO13" s="380"/>
      <c r="AP13" s="380"/>
      <c r="AQ13" s="380"/>
      <c r="AR13" s="380"/>
      <c r="AS13" s="380"/>
      <c r="AT13" s="380"/>
      <c r="AU13" s="380"/>
      <c r="AV13" s="380"/>
    </row>
    <row r="14" spans="1:48" s="381" customFormat="1" ht="40.5" x14ac:dyDescent="0.3">
      <c r="A14" s="370">
        <v>1</v>
      </c>
      <c r="B14" s="373" t="s">
        <v>44</v>
      </c>
      <c r="C14" s="370">
        <v>2</v>
      </c>
      <c r="D14" s="370" t="s">
        <v>192</v>
      </c>
      <c r="E14" s="373" t="s">
        <v>193</v>
      </c>
      <c r="F14" s="372">
        <v>1</v>
      </c>
      <c r="G14" s="370" t="s">
        <v>194</v>
      </c>
      <c r="H14" s="373" t="s">
        <v>195</v>
      </c>
      <c r="I14" s="370">
        <v>2</v>
      </c>
      <c r="J14" s="370">
        <v>3</v>
      </c>
      <c r="K14" s="373" t="s">
        <v>554</v>
      </c>
      <c r="L14" s="372">
        <v>2020051290027</v>
      </c>
      <c r="M14" s="370">
        <v>1</v>
      </c>
      <c r="N14" s="370">
        <v>1211</v>
      </c>
      <c r="O14" s="373" t="s">
        <v>555</v>
      </c>
      <c r="P14" s="370" t="s">
        <v>50</v>
      </c>
      <c r="Q14" s="374">
        <v>4</v>
      </c>
      <c r="R14" s="375" t="s">
        <v>51</v>
      </c>
      <c r="S14" s="376">
        <v>1</v>
      </c>
      <c r="T14" s="373" t="s">
        <v>549</v>
      </c>
      <c r="U14" s="382" t="s">
        <v>560</v>
      </c>
      <c r="V14" s="383" t="s">
        <v>50</v>
      </c>
      <c r="W14" s="376">
        <v>100</v>
      </c>
      <c r="X14" s="378" t="s">
        <v>190</v>
      </c>
      <c r="Y14" s="376">
        <v>100</v>
      </c>
      <c r="Z14" s="376">
        <v>120</v>
      </c>
      <c r="AA14" s="376">
        <v>100</v>
      </c>
      <c r="AB14" s="376">
        <v>479</v>
      </c>
      <c r="AC14" s="376">
        <v>100</v>
      </c>
      <c r="AD14" s="376">
        <v>100</v>
      </c>
      <c r="AE14" s="375">
        <v>0</v>
      </c>
      <c r="AF14" s="375">
        <v>0</v>
      </c>
      <c r="AG14" s="379">
        <v>104000000</v>
      </c>
      <c r="AH14" s="372" t="s">
        <v>303</v>
      </c>
      <c r="AI14" s="370" t="s">
        <v>155</v>
      </c>
      <c r="AJ14" s="384">
        <v>29940000</v>
      </c>
      <c r="AK14" s="373"/>
      <c r="AL14" s="380"/>
      <c r="AM14" s="380"/>
      <c r="AN14" s="380"/>
      <c r="AO14" s="380"/>
      <c r="AP14" s="380"/>
      <c r="AQ14" s="380"/>
      <c r="AR14" s="380"/>
      <c r="AS14" s="380"/>
      <c r="AT14" s="380"/>
      <c r="AU14" s="380"/>
      <c r="AV14" s="380"/>
    </row>
    <row r="15" spans="1:48" s="381" customFormat="1" ht="40.5" x14ac:dyDescent="0.3">
      <c r="A15" s="370">
        <v>1</v>
      </c>
      <c r="B15" s="373" t="s">
        <v>44</v>
      </c>
      <c r="C15" s="370">
        <v>2</v>
      </c>
      <c r="D15" s="370" t="s">
        <v>192</v>
      </c>
      <c r="E15" s="373" t="s">
        <v>193</v>
      </c>
      <c r="F15" s="372">
        <v>1</v>
      </c>
      <c r="G15" s="370" t="s">
        <v>194</v>
      </c>
      <c r="H15" s="373" t="s">
        <v>195</v>
      </c>
      <c r="I15" s="370">
        <v>2</v>
      </c>
      <c r="J15" s="370">
        <v>3</v>
      </c>
      <c r="K15" s="373" t="s">
        <v>554</v>
      </c>
      <c r="L15" s="372">
        <v>2020051290027</v>
      </c>
      <c r="M15" s="370">
        <v>1</v>
      </c>
      <c r="N15" s="370">
        <v>1211</v>
      </c>
      <c r="O15" s="373" t="s">
        <v>555</v>
      </c>
      <c r="P15" s="370" t="s">
        <v>50</v>
      </c>
      <c r="Q15" s="374">
        <v>4</v>
      </c>
      <c r="R15" s="375" t="s">
        <v>51</v>
      </c>
      <c r="S15" s="376">
        <v>1</v>
      </c>
      <c r="T15" s="373" t="s">
        <v>549</v>
      </c>
      <c r="U15" s="382" t="s">
        <v>561</v>
      </c>
      <c r="V15" s="383" t="s">
        <v>50</v>
      </c>
      <c r="W15" s="376">
        <v>150</v>
      </c>
      <c r="X15" s="378" t="s">
        <v>190</v>
      </c>
      <c r="Y15" s="376">
        <v>50</v>
      </c>
      <c r="Z15" s="376">
        <v>13</v>
      </c>
      <c r="AA15" s="378">
        <v>100</v>
      </c>
      <c r="AB15" s="376">
        <v>120</v>
      </c>
      <c r="AC15" s="378">
        <v>150</v>
      </c>
      <c r="AD15" s="378">
        <v>150</v>
      </c>
      <c r="AE15" s="375">
        <v>0</v>
      </c>
      <c r="AF15" s="375">
        <v>0</v>
      </c>
      <c r="AG15" s="379">
        <v>1820000000</v>
      </c>
      <c r="AH15" s="372" t="s">
        <v>556</v>
      </c>
      <c r="AI15" s="370" t="s">
        <v>958</v>
      </c>
      <c r="AJ15" s="384">
        <v>600494482</v>
      </c>
      <c r="AK15" s="373"/>
      <c r="AL15" s="380"/>
      <c r="AM15" s="380"/>
      <c r="AN15" s="380"/>
      <c r="AO15" s="380"/>
      <c r="AP15" s="380"/>
      <c r="AQ15" s="380"/>
      <c r="AR15" s="380"/>
      <c r="AS15" s="380"/>
      <c r="AT15" s="380"/>
      <c r="AU15" s="380"/>
      <c r="AV15" s="380"/>
    </row>
    <row r="16" spans="1:48" s="381" customFormat="1" ht="40.5" x14ac:dyDescent="0.3">
      <c r="A16" s="370">
        <v>1</v>
      </c>
      <c r="B16" s="373" t="s">
        <v>44</v>
      </c>
      <c r="C16" s="370">
        <v>9</v>
      </c>
      <c r="D16" s="370" t="s">
        <v>45</v>
      </c>
      <c r="E16" s="373" t="s">
        <v>46</v>
      </c>
      <c r="F16" s="372">
        <v>1</v>
      </c>
      <c r="G16" s="370" t="s">
        <v>562</v>
      </c>
      <c r="H16" s="373" t="s">
        <v>563</v>
      </c>
      <c r="I16" s="370">
        <v>4</v>
      </c>
      <c r="J16" s="370"/>
      <c r="K16" s="373" t="s">
        <v>564</v>
      </c>
      <c r="L16" s="372">
        <v>2020051290029</v>
      </c>
      <c r="M16" s="370">
        <v>1</v>
      </c>
      <c r="N16" s="370">
        <v>1911</v>
      </c>
      <c r="O16" s="373" t="s">
        <v>565</v>
      </c>
      <c r="P16" s="370" t="s">
        <v>50</v>
      </c>
      <c r="Q16" s="374">
        <v>4</v>
      </c>
      <c r="R16" s="375" t="s">
        <v>51</v>
      </c>
      <c r="S16" s="376">
        <v>1</v>
      </c>
      <c r="T16" s="373" t="s">
        <v>549</v>
      </c>
      <c r="U16" s="373" t="s">
        <v>566</v>
      </c>
      <c r="V16" s="383" t="s">
        <v>50</v>
      </c>
      <c r="W16" s="376">
        <v>2200</v>
      </c>
      <c r="X16" s="370" t="s">
        <v>190</v>
      </c>
      <c r="Y16" s="376">
        <v>500</v>
      </c>
      <c r="Z16" s="376">
        <v>600</v>
      </c>
      <c r="AA16" s="378">
        <v>1000</v>
      </c>
      <c r="AB16" s="378">
        <v>1000</v>
      </c>
      <c r="AC16" s="378">
        <v>1500</v>
      </c>
      <c r="AD16" s="378">
        <v>2200</v>
      </c>
      <c r="AE16" s="375">
        <v>0</v>
      </c>
      <c r="AF16" s="375">
        <v>0</v>
      </c>
      <c r="AG16" s="379">
        <v>26000000</v>
      </c>
      <c r="AH16" s="372" t="s">
        <v>221</v>
      </c>
      <c r="AI16" s="370" t="s">
        <v>155</v>
      </c>
      <c r="AJ16" s="379">
        <v>7066666</v>
      </c>
      <c r="AK16" s="373"/>
      <c r="AL16" s="380"/>
      <c r="AM16" s="380"/>
      <c r="AN16" s="380"/>
      <c r="AO16" s="380"/>
      <c r="AP16" s="380"/>
      <c r="AQ16" s="380"/>
      <c r="AR16" s="380"/>
      <c r="AS16" s="380"/>
      <c r="AT16" s="380"/>
      <c r="AU16" s="380"/>
      <c r="AV16" s="380"/>
    </row>
    <row r="17" spans="1:48" s="381" customFormat="1" ht="40.5" x14ac:dyDescent="0.3">
      <c r="A17" s="370">
        <v>1</v>
      </c>
      <c r="B17" s="373" t="s">
        <v>44</v>
      </c>
      <c r="C17" s="370">
        <v>9</v>
      </c>
      <c r="D17" s="370" t="s">
        <v>45</v>
      </c>
      <c r="E17" s="373" t="s">
        <v>46</v>
      </c>
      <c r="F17" s="372">
        <v>1</v>
      </c>
      <c r="G17" s="370" t="s">
        <v>562</v>
      </c>
      <c r="H17" s="373" t="s">
        <v>563</v>
      </c>
      <c r="I17" s="370">
        <v>4</v>
      </c>
      <c r="J17" s="370"/>
      <c r="K17" s="373" t="s">
        <v>564</v>
      </c>
      <c r="L17" s="372">
        <v>2020051290029</v>
      </c>
      <c r="M17" s="370">
        <v>1</v>
      </c>
      <c r="N17" s="370">
        <v>1911</v>
      </c>
      <c r="O17" s="373" t="s">
        <v>565</v>
      </c>
      <c r="P17" s="370" t="s">
        <v>50</v>
      </c>
      <c r="Q17" s="374">
        <v>4</v>
      </c>
      <c r="R17" s="375" t="s">
        <v>51</v>
      </c>
      <c r="S17" s="376">
        <v>1</v>
      </c>
      <c r="T17" s="373" t="s">
        <v>549</v>
      </c>
      <c r="U17" s="373" t="s">
        <v>936</v>
      </c>
      <c r="V17" s="383" t="s">
        <v>50</v>
      </c>
      <c r="W17" s="376">
        <v>12</v>
      </c>
      <c r="X17" s="378" t="s">
        <v>324</v>
      </c>
      <c r="Y17" s="376">
        <v>3</v>
      </c>
      <c r="Z17" s="376">
        <v>0</v>
      </c>
      <c r="AA17" s="376">
        <v>3</v>
      </c>
      <c r="AB17" s="376">
        <v>5</v>
      </c>
      <c r="AC17" s="376">
        <v>3</v>
      </c>
      <c r="AD17" s="376">
        <v>3</v>
      </c>
      <c r="AE17" s="375">
        <v>0</v>
      </c>
      <c r="AF17" s="375">
        <v>0</v>
      </c>
      <c r="AG17" s="379">
        <v>26000000</v>
      </c>
      <c r="AH17" s="372" t="s">
        <v>221</v>
      </c>
      <c r="AI17" s="370" t="s">
        <v>155</v>
      </c>
      <c r="AJ17" s="379">
        <v>7066667</v>
      </c>
      <c r="AK17" s="373"/>
      <c r="AL17" s="380"/>
      <c r="AM17" s="380"/>
      <c r="AN17" s="380"/>
      <c r="AO17" s="380"/>
      <c r="AP17" s="380"/>
      <c r="AQ17" s="380"/>
      <c r="AR17" s="380"/>
      <c r="AS17" s="380"/>
      <c r="AT17" s="380"/>
      <c r="AU17" s="380"/>
      <c r="AV17" s="380"/>
    </row>
    <row r="18" spans="1:48" s="381" customFormat="1" ht="40.5" x14ac:dyDescent="0.3">
      <c r="A18" s="370">
        <v>1</v>
      </c>
      <c r="B18" s="373" t="s">
        <v>44</v>
      </c>
      <c r="C18" s="370">
        <v>9</v>
      </c>
      <c r="D18" s="370" t="s">
        <v>45</v>
      </c>
      <c r="E18" s="373" t="s">
        <v>46</v>
      </c>
      <c r="F18" s="372">
        <v>1</v>
      </c>
      <c r="G18" s="370" t="s">
        <v>562</v>
      </c>
      <c r="H18" s="373" t="s">
        <v>563</v>
      </c>
      <c r="I18" s="370">
        <v>4</v>
      </c>
      <c r="J18" s="370"/>
      <c r="K18" s="373" t="s">
        <v>564</v>
      </c>
      <c r="L18" s="372">
        <v>2020051290029</v>
      </c>
      <c r="M18" s="370">
        <v>1</v>
      </c>
      <c r="N18" s="370">
        <v>1911</v>
      </c>
      <c r="O18" s="373" t="s">
        <v>565</v>
      </c>
      <c r="P18" s="370" t="s">
        <v>50</v>
      </c>
      <c r="Q18" s="374">
        <v>4</v>
      </c>
      <c r="R18" s="375" t="s">
        <v>51</v>
      </c>
      <c r="S18" s="376">
        <v>1</v>
      </c>
      <c r="T18" s="373" t="s">
        <v>549</v>
      </c>
      <c r="U18" s="373" t="s">
        <v>937</v>
      </c>
      <c r="V18" s="383" t="s">
        <v>50</v>
      </c>
      <c r="W18" s="376">
        <v>8</v>
      </c>
      <c r="X18" s="378" t="s">
        <v>324</v>
      </c>
      <c r="Y18" s="376">
        <v>2</v>
      </c>
      <c r="Z18" s="376">
        <v>0</v>
      </c>
      <c r="AA18" s="378">
        <v>2</v>
      </c>
      <c r="AB18" s="378">
        <v>1</v>
      </c>
      <c r="AC18" s="378">
        <v>2</v>
      </c>
      <c r="AD18" s="378">
        <v>2</v>
      </c>
      <c r="AE18" s="375">
        <v>0</v>
      </c>
      <c r="AF18" s="375">
        <v>0</v>
      </c>
      <c r="AG18" s="379">
        <v>7800000</v>
      </c>
      <c r="AH18" s="372" t="s">
        <v>224</v>
      </c>
      <c r="AI18" s="370" t="s">
        <v>155</v>
      </c>
      <c r="AJ18" s="379">
        <v>2233677</v>
      </c>
      <c r="AK18" s="373"/>
      <c r="AL18" s="380"/>
      <c r="AM18" s="380"/>
      <c r="AN18" s="380"/>
      <c r="AO18" s="380"/>
      <c r="AP18" s="380"/>
      <c r="AQ18" s="380"/>
      <c r="AR18" s="380"/>
      <c r="AS18" s="380"/>
      <c r="AT18" s="380"/>
      <c r="AU18" s="380"/>
      <c r="AV18" s="380"/>
    </row>
    <row r="19" spans="1:48" s="381" customFormat="1" ht="54" x14ac:dyDescent="0.3">
      <c r="A19" s="370">
        <v>1</v>
      </c>
      <c r="B19" s="373" t="s">
        <v>44</v>
      </c>
      <c r="C19" s="370">
        <v>9</v>
      </c>
      <c r="D19" s="370" t="s">
        <v>45</v>
      </c>
      <c r="E19" s="373" t="s">
        <v>46</v>
      </c>
      <c r="F19" s="372">
        <v>1</v>
      </c>
      <c r="G19" s="370" t="s">
        <v>562</v>
      </c>
      <c r="H19" s="373" t="s">
        <v>563</v>
      </c>
      <c r="I19" s="370">
        <v>4</v>
      </c>
      <c r="J19" s="370"/>
      <c r="K19" s="373" t="s">
        <v>567</v>
      </c>
      <c r="L19" s="372">
        <v>2020051290030</v>
      </c>
      <c r="M19" s="370">
        <v>2</v>
      </c>
      <c r="N19" s="370">
        <v>1912</v>
      </c>
      <c r="O19" s="373" t="s">
        <v>568</v>
      </c>
      <c r="P19" s="370" t="s">
        <v>50</v>
      </c>
      <c r="Q19" s="374">
        <v>480</v>
      </c>
      <c r="R19" s="375" t="s">
        <v>51</v>
      </c>
      <c r="S19" s="376">
        <v>100</v>
      </c>
      <c r="T19" s="373" t="s">
        <v>549</v>
      </c>
      <c r="U19" s="382" t="s">
        <v>959</v>
      </c>
      <c r="V19" s="383" t="s">
        <v>50</v>
      </c>
      <c r="W19" s="376">
        <v>200</v>
      </c>
      <c r="X19" s="370" t="s">
        <v>190</v>
      </c>
      <c r="Y19" s="376">
        <v>50</v>
      </c>
      <c r="Z19" s="376">
        <v>80</v>
      </c>
      <c r="AA19" s="378">
        <v>100</v>
      </c>
      <c r="AB19" s="378">
        <v>100</v>
      </c>
      <c r="AC19" s="378">
        <v>150</v>
      </c>
      <c r="AD19" s="378">
        <v>200</v>
      </c>
      <c r="AE19" s="375">
        <v>0</v>
      </c>
      <c r="AF19" s="375">
        <v>0</v>
      </c>
      <c r="AG19" s="379">
        <v>57250000</v>
      </c>
      <c r="AH19" s="372" t="s">
        <v>308</v>
      </c>
      <c r="AI19" s="370" t="s">
        <v>155</v>
      </c>
      <c r="AJ19" s="384">
        <v>18033566</v>
      </c>
      <c r="AK19" s="373" t="s">
        <v>987</v>
      </c>
      <c r="AL19" s="380"/>
      <c r="AM19" s="380"/>
      <c r="AN19" s="380"/>
      <c r="AO19" s="380"/>
      <c r="AP19" s="380"/>
      <c r="AQ19" s="380"/>
      <c r="AR19" s="380"/>
      <c r="AS19" s="380"/>
      <c r="AT19" s="380"/>
      <c r="AU19" s="380"/>
      <c r="AV19" s="380"/>
    </row>
    <row r="20" spans="1:48" s="381" customFormat="1" ht="54" x14ac:dyDescent="0.3">
      <c r="A20" s="370">
        <v>1</v>
      </c>
      <c r="B20" s="373" t="s">
        <v>44</v>
      </c>
      <c r="C20" s="370">
        <v>9</v>
      </c>
      <c r="D20" s="370" t="s">
        <v>45</v>
      </c>
      <c r="E20" s="373" t="s">
        <v>46</v>
      </c>
      <c r="F20" s="372">
        <v>1</v>
      </c>
      <c r="G20" s="370" t="s">
        <v>562</v>
      </c>
      <c r="H20" s="373" t="s">
        <v>563</v>
      </c>
      <c r="I20" s="370">
        <v>4</v>
      </c>
      <c r="J20" s="370"/>
      <c r="K20" s="373" t="s">
        <v>567</v>
      </c>
      <c r="L20" s="372">
        <v>2020051290030</v>
      </c>
      <c r="M20" s="370">
        <v>2</v>
      </c>
      <c r="N20" s="370">
        <v>1912</v>
      </c>
      <c r="O20" s="373" t="s">
        <v>568</v>
      </c>
      <c r="P20" s="370" t="s">
        <v>50</v>
      </c>
      <c r="Q20" s="374">
        <v>480</v>
      </c>
      <c r="R20" s="375" t="s">
        <v>51</v>
      </c>
      <c r="S20" s="376">
        <v>100</v>
      </c>
      <c r="T20" s="373" t="s">
        <v>549</v>
      </c>
      <c r="U20" s="382" t="s">
        <v>569</v>
      </c>
      <c r="V20" s="383" t="s">
        <v>50</v>
      </c>
      <c r="W20" s="376">
        <v>75</v>
      </c>
      <c r="X20" s="370" t="s">
        <v>190</v>
      </c>
      <c r="Y20" s="376">
        <v>15</v>
      </c>
      <c r="Z20" s="376">
        <v>15</v>
      </c>
      <c r="AA20" s="378">
        <v>25</v>
      </c>
      <c r="AB20" s="378">
        <v>25</v>
      </c>
      <c r="AC20" s="378">
        <v>50</v>
      </c>
      <c r="AD20" s="378">
        <v>75</v>
      </c>
      <c r="AE20" s="375">
        <v>0</v>
      </c>
      <c r="AF20" s="375">
        <v>0</v>
      </c>
      <c r="AG20" s="379">
        <v>57250000</v>
      </c>
      <c r="AH20" s="372" t="s">
        <v>308</v>
      </c>
      <c r="AI20" s="370" t="s">
        <v>155</v>
      </c>
      <c r="AJ20" s="379">
        <v>18033567</v>
      </c>
      <c r="AK20" s="373" t="s">
        <v>987</v>
      </c>
      <c r="AL20" s="380"/>
      <c r="AM20" s="380"/>
      <c r="AN20" s="380"/>
      <c r="AO20" s="380"/>
      <c r="AP20" s="380"/>
      <c r="AQ20" s="380"/>
      <c r="AR20" s="380"/>
      <c r="AS20" s="380"/>
      <c r="AT20" s="380"/>
      <c r="AU20" s="380"/>
      <c r="AV20" s="380"/>
    </row>
    <row r="21" spans="1:48" s="381" customFormat="1" ht="49.5" x14ac:dyDescent="0.3">
      <c r="A21" s="370">
        <v>1</v>
      </c>
      <c r="B21" s="373" t="s">
        <v>44</v>
      </c>
      <c r="C21" s="370">
        <v>9</v>
      </c>
      <c r="D21" s="370" t="s">
        <v>45</v>
      </c>
      <c r="E21" s="373" t="s">
        <v>46</v>
      </c>
      <c r="F21" s="372">
        <v>1</v>
      </c>
      <c r="G21" s="370" t="s">
        <v>562</v>
      </c>
      <c r="H21" s="373" t="s">
        <v>563</v>
      </c>
      <c r="I21" s="370">
        <v>4</v>
      </c>
      <c r="J21" s="370"/>
      <c r="K21" s="373" t="s">
        <v>567</v>
      </c>
      <c r="L21" s="372">
        <v>2020051290030</v>
      </c>
      <c r="M21" s="370">
        <v>4</v>
      </c>
      <c r="N21" s="370">
        <v>1914</v>
      </c>
      <c r="O21" s="373" t="s">
        <v>570</v>
      </c>
      <c r="P21" s="370" t="s">
        <v>50</v>
      </c>
      <c r="Q21" s="374">
        <v>4</v>
      </c>
      <c r="R21" s="375" t="s">
        <v>51</v>
      </c>
      <c r="S21" s="376">
        <v>1</v>
      </c>
      <c r="T21" s="373" t="s">
        <v>549</v>
      </c>
      <c r="U21" s="382" t="s">
        <v>571</v>
      </c>
      <c r="V21" s="383" t="s">
        <v>210</v>
      </c>
      <c r="W21" s="385">
        <v>1</v>
      </c>
      <c r="X21" s="378" t="s">
        <v>324</v>
      </c>
      <c r="Y21" s="385">
        <v>0</v>
      </c>
      <c r="Z21" s="385">
        <v>0</v>
      </c>
      <c r="AA21" s="385">
        <v>0</v>
      </c>
      <c r="AB21" s="385">
        <v>0</v>
      </c>
      <c r="AC21" s="385">
        <v>0</v>
      </c>
      <c r="AD21" s="385">
        <v>1</v>
      </c>
      <c r="AE21" s="375">
        <v>0</v>
      </c>
      <c r="AF21" s="375">
        <v>0</v>
      </c>
      <c r="AG21" s="379">
        <v>20000000</v>
      </c>
      <c r="AH21" s="372" t="s">
        <v>169</v>
      </c>
      <c r="AI21" s="370" t="s">
        <v>155</v>
      </c>
      <c r="AJ21" s="379">
        <v>16392133</v>
      </c>
      <c r="AK21" s="373"/>
      <c r="AL21" s="380"/>
      <c r="AM21" s="380"/>
      <c r="AN21" s="380"/>
      <c r="AO21" s="380"/>
      <c r="AP21" s="380"/>
      <c r="AQ21" s="380"/>
      <c r="AR21" s="380"/>
      <c r="AS21" s="380"/>
      <c r="AT21" s="380"/>
      <c r="AU21" s="380"/>
      <c r="AV21" s="380"/>
    </row>
    <row r="22" spans="1:48" s="381" customFormat="1" ht="49.5" x14ac:dyDescent="0.3">
      <c r="A22" s="370">
        <v>1</v>
      </c>
      <c r="B22" s="373" t="s">
        <v>44</v>
      </c>
      <c r="C22" s="370">
        <v>9</v>
      </c>
      <c r="D22" s="370" t="s">
        <v>45</v>
      </c>
      <c r="E22" s="373" t="s">
        <v>46</v>
      </c>
      <c r="F22" s="372">
        <v>1</v>
      </c>
      <c r="G22" s="370" t="s">
        <v>562</v>
      </c>
      <c r="H22" s="373" t="s">
        <v>563</v>
      </c>
      <c r="I22" s="370">
        <v>4</v>
      </c>
      <c r="J22" s="370"/>
      <c r="K22" s="373" t="s">
        <v>567</v>
      </c>
      <c r="L22" s="372">
        <v>2020051290030</v>
      </c>
      <c r="M22" s="370">
        <v>6</v>
      </c>
      <c r="N22" s="370">
        <v>1916</v>
      </c>
      <c r="O22" s="373" t="s">
        <v>572</v>
      </c>
      <c r="P22" s="370" t="s">
        <v>50</v>
      </c>
      <c r="Q22" s="374">
        <v>4</v>
      </c>
      <c r="R22" s="375" t="s">
        <v>51</v>
      </c>
      <c r="S22" s="376">
        <v>1</v>
      </c>
      <c r="T22" s="373" t="s">
        <v>549</v>
      </c>
      <c r="U22" s="382" t="s">
        <v>573</v>
      </c>
      <c r="V22" s="383" t="s">
        <v>50</v>
      </c>
      <c r="W22" s="376">
        <v>100</v>
      </c>
      <c r="X22" s="370" t="s">
        <v>190</v>
      </c>
      <c r="Y22" s="376">
        <v>100</v>
      </c>
      <c r="Z22" s="376">
        <v>165</v>
      </c>
      <c r="AA22" s="376">
        <v>100</v>
      </c>
      <c r="AB22" s="376">
        <v>100</v>
      </c>
      <c r="AC22" s="376">
        <v>100</v>
      </c>
      <c r="AD22" s="376">
        <v>100</v>
      </c>
      <c r="AE22" s="375">
        <v>0</v>
      </c>
      <c r="AF22" s="375">
        <v>0</v>
      </c>
      <c r="AG22" s="379">
        <v>19920000</v>
      </c>
      <c r="AH22" s="372" t="s">
        <v>169</v>
      </c>
      <c r="AI22" s="370" t="s">
        <v>155</v>
      </c>
      <c r="AJ22" s="379">
        <f>16392133+41135333</f>
        <v>57527466</v>
      </c>
      <c r="AK22" s="373"/>
      <c r="AL22" s="380"/>
      <c r="AM22" s="380"/>
      <c r="AN22" s="380"/>
      <c r="AO22" s="380"/>
      <c r="AP22" s="380"/>
      <c r="AQ22" s="380"/>
      <c r="AR22" s="380"/>
      <c r="AS22" s="380"/>
      <c r="AT22" s="380"/>
      <c r="AU22" s="380"/>
      <c r="AV22" s="380"/>
    </row>
    <row r="23" spans="1:48" s="381" customFormat="1" ht="33" x14ac:dyDescent="0.3">
      <c r="A23" s="370">
        <v>1</v>
      </c>
      <c r="B23" s="373" t="s">
        <v>44</v>
      </c>
      <c r="C23" s="370">
        <v>9</v>
      </c>
      <c r="D23" s="370" t="s">
        <v>45</v>
      </c>
      <c r="E23" s="373" t="s">
        <v>46</v>
      </c>
      <c r="F23" s="372">
        <v>1</v>
      </c>
      <c r="G23" s="370" t="s">
        <v>562</v>
      </c>
      <c r="H23" s="373" t="s">
        <v>563</v>
      </c>
      <c r="I23" s="370">
        <v>4</v>
      </c>
      <c r="J23" s="370"/>
      <c r="K23" s="373" t="s">
        <v>567</v>
      </c>
      <c r="L23" s="372">
        <v>2020051290030</v>
      </c>
      <c r="M23" s="370">
        <v>7</v>
      </c>
      <c r="N23" s="370">
        <v>1917</v>
      </c>
      <c r="O23" s="373" t="s">
        <v>574</v>
      </c>
      <c r="P23" s="370" t="s">
        <v>50</v>
      </c>
      <c r="Q23" s="374">
        <v>32</v>
      </c>
      <c r="R23" s="375" t="s">
        <v>51</v>
      </c>
      <c r="S23" s="376">
        <v>8</v>
      </c>
      <c r="T23" s="373" t="s">
        <v>549</v>
      </c>
      <c r="U23" s="382" t="s">
        <v>575</v>
      </c>
      <c r="V23" s="383" t="s">
        <v>50</v>
      </c>
      <c r="W23" s="376">
        <v>25</v>
      </c>
      <c r="X23" s="378" t="s">
        <v>324</v>
      </c>
      <c r="Y23" s="376">
        <v>0</v>
      </c>
      <c r="Z23" s="376">
        <v>0</v>
      </c>
      <c r="AA23" s="378">
        <v>0</v>
      </c>
      <c r="AB23" s="378">
        <v>0</v>
      </c>
      <c r="AC23" s="378">
        <v>0</v>
      </c>
      <c r="AD23" s="378">
        <v>25</v>
      </c>
      <c r="AE23" s="375">
        <v>0</v>
      </c>
      <c r="AF23" s="375">
        <v>0</v>
      </c>
      <c r="AG23" s="379">
        <v>58580000</v>
      </c>
      <c r="AH23" s="372" t="s">
        <v>318</v>
      </c>
      <c r="AI23" s="370" t="s">
        <v>155</v>
      </c>
      <c r="AJ23" s="379">
        <v>0</v>
      </c>
      <c r="AK23" s="373"/>
      <c r="AL23" s="380"/>
      <c r="AM23" s="380"/>
      <c r="AN23" s="380"/>
      <c r="AO23" s="380"/>
      <c r="AP23" s="380"/>
      <c r="AQ23" s="380"/>
      <c r="AR23" s="380"/>
      <c r="AS23" s="380"/>
      <c r="AT23" s="380"/>
      <c r="AU23" s="380"/>
      <c r="AV23" s="380"/>
    </row>
    <row r="24" spans="1:48" s="381" customFormat="1" ht="67.5" x14ac:dyDescent="0.3">
      <c r="A24" s="370">
        <v>1</v>
      </c>
      <c r="B24" s="373" t="s">
        <v>44</v>
      </c>
      <c r="C24" s="370">
        <v>9</v>
      </c>
      <c r="D24" s="370" t="s">
        <v>45</v>
      </c>
      <c r="E24" s="373" t="s">
        <v>46</v>
      </c>
      <c r="F24" s="372">
        <v>2</v>
      </c>
      <c r="G24" s="370" t="s">
        <v>576</v>
      </c>
      <c r="H24" s="373" t="s">
        <v>577</v>
      </c>
      <c r="I24" s="370">
        <v>4</v>
      </c>
      <c r="J24" s="370">
        <v>8</v>
      </c>
      <c r="K24" s="373" t="s">
        <v>578</v>
      </c>
      <c r="L24" s="372">
        <v>2020051290032</v>
      </c>
      <c r="M24" s="370">
        <v>1</v>
      </c>
      <c r="N24" s="370">
        <v>1921</v>
      </c>
      <c r="O24" s="373" t="s">
        <v>579</v>
      </c>
      <c r="P24" s="370" t="s">
        <v>50</v>
      </c>
      <c r="Q24" s="374">
        <v>860</v>
      </c>
      <c r="R24" s="375" t="s">
        <v>51</v>
      </c>
      <c r="S24" s="376">
        <v>240</v>
      </c>
      <c r="T24" s="373" t="s">
        <v>549</v>
      </c>
      <c r="U24" s="386" t="s">
        <v>580</v>
      </c>
      <c r="V24" s="383" t="s">
        <v>50</v>
      </c>
      <c r="W24" s="376">
        <v>700</v>
      </c>
      <c r="X24" s="378" t="s">
        <v>324</v>
      </c>
      <c r="Y24" s="376">
        <v>700</v>
      </c>
      <c r="Z24" s="376">
        <v>700</v>
      </c>
      <c r="AA24" s="378">
        <v>0</v>
      </c>
      <c r="AB24" s="378">
        <v>230</v>
      </c>
      <c r="AC24" s="378">
        <v>0</v>
      </c>
      <c r="AD24" s="378">
        <v>0</v>
      </c>
      <c r="AE24" s="375">
        <v>0</v>
      </c>
      <c r="AF24" s="375">
        <v>0</v>
      </c>
      <c r="AG24" s="379">
        <v>40200000</v>
      </c>
      <c r="AH24" s="372" t="s">
        <v>208</v>
      </c>
      <c r="AI24" s="387" t="s">
        <v>155</v>
      </c>
      <c r="AJ24" s="379">
        <v>0</v>
      </c>
      <c r="AK24" s="373" t="s">
        <v>1057</v>
      </c>
      <c r="AL24" s="380"/>
      <c r="AM24" s="380"/>
      <c r="AN24" s="380"/>
      <c r="AO24" s="380"/>
      <c r="AP24" s="380"/>
      <c r="AQ24" s="380"/>
      <c r="AR24" s="380"/>
      <c r="AS24" s="380"/>
      <c r="AT24" s="380"/>
      <c r="AU24" s="380"/>
      <c r="AV24" s="380"/>
    </row>
    <row r="25" spans="1:48" s="381" customFormat="1" ht="27" x14ac:dyDescent="0.3">
      <c r="A25" s="370">
        <v>1</v>
      </c>
      <c r="B25" s="373" t="s">
        <v>44</v>
      </c>
      <c r="C25" s="370">
        <v>9</v>
      </c>
      <c r="D25" s="370" t="s">
        <v>45</v>
      </c>
      <c r="E25" s="373" t="s">
        <v>46</v>
      </c>
      <c r="F25" s="372">
        <v>2</v>
      </c>
      <c r="G25" s="370" t="s">
        <v>576</v>
      </c>
      <c r="H25" s="373" t="s">
        <v>577</v>
      </c>
      <c r="I25" s="370">
        <v>4</v>
      </c>
      <c r="J25" s="370"/>
      <c r="K25" s="373" t="s">
        <v>578</v>
      </c>
      <c r="L25" s="372">
        <v>2020051290032</v>
      </c>
      <c r="M25" s="370">
        <v>2</v>
      </c>
      <c r="N25" s="370">
        <v>1922</v>
      </c>
      <c r="O25" s="373" t="s">
        <v>581</v>
      </c>
      <c r="P25" s="370" t="s">
        <v>50</v>
      </c>
      <c r="Q25" s="374">
        <v>250</v>
      </c>
      <c r="R25" s="375" t="s">
        <v>51</v>
      </c>
      <c r="S25" s="376">
        <v>75</v>
      </c>
      <c r="T25" s="373" t="s">
        <v>549</v>
      </c>
      <c r="U25" s="386" t="s">
        <v>582</v>
      </c>
      <c r="V25" s="383" t="s">
        <v>50</v>
      </c>
      <c r="W25" s="376">
        <v>100</v>
      </c>
      <c r="X25" s="378" t="s">
        <v>211</v>
      </c>
      <c r="Y25" s="376">
        <v>100</v>
      </c>
      <c r="Z25" s="376">
        <v>0</v>
      </c>
      <c r="AA25" s="378">
        <v>0</v>
      </c>
      <c r="AB25" s="378">
        <v>0</v>
      </c>
      <c r="AC25" s="378">
        <v>0</v>
      </c>
      <c r="AD25" s="378">
        <v>0</v>
      </c>
      <c r="AE25" s="375">
        <v>0</v>
      </c>
      <c r="AF25" s="375">
        <v>0</v>
      </c>
      <c r="AG25" s="379">
        <v>40200000</v>
      </c>
      <c r="AH25" s="372" t="s">
        <v>208</v>
      </c>
      <c r="AI25" s="387" t="s">
        <v>155</v>
      </c>
      <c r="AJ25" s="379">
        <v>0</v>
      </c>
      <c r="AK25" s="373"/>
      <c r="AL25" s="380"/>
      <c r="AM25" s="380"/>
      <c r="AN25" s="380"/>
      <c r="AO25" s="380"/>
      <c r="AP25" s="380"/>
      <c r="AQ25" s="380"/>
      <c r="AR25" s="380"/>
      <c r="AS25" s="380"/>
      <c r="AT25" s="380"/>
      <c r="AU25" s="380"/>
      <c r="AV25" s="380"/>
    </row>
    <row r="26" spans="1:48" s="381" customFormat="1" ht="27" x14ac:dyDescent="0.3">
      <c r="A26" s="370">
        <v>1</v>
      </c>
      <c r="B26" s="373" t="s">
        <v>44</v>
      </c>
      <c r="C26" s="370">
        <v>9</v>
      </c>
      <c r="D26" s="370" t="s">
        <v>45</v>
      </c>
      <c r="E26" s="373" t="s">
        <v>46</v>
      </c>
      <c r="F26" s="372">
        <v>3</v>
      </c>
      <c r="G26" s="370" t="s">
        <v>583</v>
      </c>
      <c r="H26" s="373" t="s">
        <v>584</v>
      </c>
      <c r="I26" s="370">
        <v>4</v>
      </c>
      <c r="J26" s="370"/>
      <c r="K26" s="373" t="s">
        <v>585</v>
      </c>
      <c r="L26" s="372">
        <v>2020051290031</v>
      </c>
      <c r="M26" s="370">
        <v>1</v>
      </c>
      <c r="N26" s="370">
        <v>1931</v>
      </c>
      <c r="O26" s="373" t="s">
        <v>586</v>
      </c>
      <c r="P26" s="370" t="s">
        <v>50</v>
      </c>
      <c r="Q26" s="374">
        <v>1</v>
      </c>
      <c r="R26" s="375" t="s">
        <v>100</v>
      </c>
      <c r="S26" s="376">
        <v>1</v>
      </c>
      <c r="T26" s="373" t="s">
        <v>549</v>
      </c>
      <c r="U26" s="373" t="s">
        <v>587</v>
      </c>
      <c r="V26" s="383" t="s">
        <v>50</v>
      </c>
      <c r="W26" s="376">
        <v>100</v>
      </c>
      <c r="X26" s="378" t="s">
        <v>190</v>
      </c>
      <c r="Y26" s="376">
        <v>0</v>
      </c>
      <c r="Z26" s="376">
        <v>0</v>
      </c>
      <c r="AA26" s="378">
        <v>0</v>
      </c>
      <c r="AB26" s="378">
        <v>0</v>
      </c>
      <c r="AC26" s="378">
        <v>50</v>
      </c>
      <c r="AD26" s="378">
        <v>50</v>
      </c>
      <c r="AE26" s="375">
        <v>0</v>
      </c>
      <c r="AF26" s="375">
        <v>0</v>
      </c>
      <c r="AG26" s="379">
        <v>28900000</v>
      </c>
      <c r="AH26" s="372" t="s">
        <v>233</v>
      </c>
      <c r="AI26" s="372" t="s">
        <v>55</v>
      </c>
      <c r="AJ26" s="379">
        <v>0</v>
      </c>
      <c r="AK26" s="373"/>
      <c r="AL26" s="380"/>
      <c r="AM26" s="380"/>
      <c r="AN26" s="380"/>
      <c r="AO26" s="380"/>
      <c r="AP26" s="380"/>
      <c r="AQ26" s="380"/>
      <c r="AR26" s="380"/>
      <c r="AS26" s="380"/>
      <c r="AT26" s="380"/>
      <c r="AU26" s="380"/>
      <c r="AV26" s="380"/>
    </row>
    <row r="27" spans="1:48" s="381" customFormat="1" ht="40.5" x14ac:dyDescent="0.3">
      <c r="A27" s="370">
        <v>1</v>
      </c>
      <c r="B27" s="373" t="s">
        <v>44</v>
      </c>
      <c r="C27" s="370">
        <v>9</v>
      </c>
      <c r="D27" s="370" t="s">
        <v>45</v>
      </c>
      <c r="E27" s="373" t="s">
        <v>46</v>
      </c>
      <c r="F27" s="372">
        <v>3</v>
      </c>
      <c r="G27" s="370" t="s">
        <v>583</v>
      </c>
      <c r="H27" s="373" t="s">
        <v>584</v>
      </c>
      <c r="I27" s="370">
        <v>4</v>
      </c>
      <c r="J27" s="370"/>
      <c r="K27" s="373" t="s">
        <v>585</v>
      </c>
      <c r="L27" s="372">
        <v>2020051290031</v>
      </c>
      <c r="M27" s="370">
        <v>1</v>
      </c>
      <c r="N27" s="370">
        <v>1931</v>
      </c>
      <c r="O27" s="373" t="s">
        <v>586</v>
      </c>
      <c r="P27" s="370" t="s">
        <v>50</v>
      </c>
      <c r="Q27" s="374">
        <v>1</v>
      </c>
      <c r="R27" s="375" t="s">
        <v>100</v>
      </c>
      <c r="S27" s="376">
        <v>1</v>
      </c>
      <c r="T27" s="373" t="s">
        <v>549</v>
      </c>
      <c r="U27" s="373" t="s">
        <v>588</v>
      </c>
      <c r="V27" s="383" t="s">
        <v>50</v>
      </c>
      <c r="W27" s="376">
        <v>200</v>
      </c>
      <c r="X27" s="378" t="s">
        <v>190</v>
      </c>
      <c r="Y27" s="376">
        <v>0</v>
      </c>
      <c r="Z27" s="376">
        <v>0</v>
      </c>
      <c r="AA27" s="378">
        <v>50</v>
      </c>
      <c r="AB27" s="378">
        <v>0</v>
      </c>
      <c r="AC27" s="378">
        <v>150</v>
      </c>
      <c r="AD27" s="378">
        <v>200</v>
      </c>
      <c r="AE27" s="375">
        <v>0</v>
      </c>
      <c r="AF27" s="375">
        <v>0</v>
      </c>
      <c r="AG27" s="379">
        <v>10000000</v>
      </c>
      <c r="AH27" s="372" t="s">
        <v>233</v>
      </c>
      <c r="AI27" s="372" t="s">
        <v>55</v>
      </c>
      <c r="AJ27" s="379">
        <v>0</v>
      </c>
      <c r="AK27" s="373"/>
      <c r="AL27" s="380"/>
      <c r="AM27" s="380"/>
      <c r="AN27" s="380"/>
      <c r="AO27" s="380"/>
      <c r="AP27" s="380"/>
      <c r="AQ27" s="380"/>
      <c r="AR27" s="380"/>
      <c r="AS27" s="380"/>
      <c r="AT27" s="380"/>
      <c r="AU27" s="380"/>
      <c r="AV27" s="380"/>
    </row>
    <row r="28" spans="1:48" s="381" customFormat="1" ht="27" x14ac:dyDescent="0.3">
      <c r="A28" s="370">
        <v>1</v>
      </c>
      <c r="B28" s="373" t="s">
        <v>44</v>
      </c>
      <c r="C28" s="370">
        <v>9</v>
      </c>
      <c r="D28" s="370" t="s">
        <v>45</v>
      </c>
      <c r="E28" s="373" t="s">
        <v>46</v>
      </c>
      <c r="F28" s="372">
        <v>4</v>
      </c>
      <c r="G28" s="370" t="s">
        <v>47</v>
      </c>
      <c r="H28" s="373" t="s">
        <v>48</v>
      </c>
      <c r="I28" s="370">
        <v>4</v>
      </c>
      <c r="J28" s="370"/>
      <c r="K28" s="373" t="s">
        <v>589</v>
      </c>
      <c r="L28" s="372">
        <v>2020051290033</v>
      </c>
      <c r="M28" s="370">
        <v>1</v>
      </c>
      <c r="N28" s="370">
        <v>1941</v>
      </c>
      <c r="O28" s="373" t="s">
        <v>590</v>
      </c>
      <c r="P28" s="370" t="s">
        <v>50</v>
      </c>
      <c r="Q28" s="374">
        <v>4</v>
      </c>
      <c r="R28" s="375" t="s">
        <v>51</v>
      </c>
      <c r="S28" s="376">
        <v>1</v>
      </c>
      <c r="T28" s="373" t="s">
        <v>549</v>
      </c>
      <c r="U28" s="373" t="s">
        <v>591</v>
      </c>
      <c r="V28" s="370" t="s">
        <v>50</v>
      </c>
      <c r="W28" s="376">
        <v>4000</v>
      </c>
      <c r="X28" s="378" t="s">
        <v>190</v>
      </c>
      <c r="Y28" s="376">
        <v>3000</v>
      </c>
      <c r="Z28" s="376">
        <v>9600</v>
      </c>
      <c r="AA28" s="378">
        <v>3200</v>
      </c>
      <c r="AB28" s="378">
        <v>9300</v>
      </c>
      <c r="AC28" s="378">
        <v>3600</v>
      </c>
      <c r="AD28" s="378">
        <v>4000</v>
      </c>
      <c r="AE28" s="375">
        <v>0</v>
      </c>
      <c r="AF28" s="375">
        <v>0</v>
      </c>
      <c r="AG28" s="379">
        <v>650000000</v>
      </c>
      <c r="AH28" s="372" t="s">
        <v>962</v>
      </c>
      <c r="AI28" s="372" t="s">
        <v>55</v>
      </c>
      <c r="AJ28" s="379">
        <v>0</v>
      </c>
      <c r="AK28" s="373"/>
      <c r="AL28" s="380"/>
      <c r="AM28" s="380"/>
      <c r="AN28" s="380"/>
      <c r="AO28" s="380"/>
      <c r="AP28" s="380"/>
      <c r="AQ28" s="380"/>
      <c r="AR28" s="380"/>
      <c r="AS28" s="380"/>
      <c r="AT28" s="380"/>
      <c r="AU28" s="380"/>
      <c r="AV28" s="380"/>
    </row>
    <row r="29" spans="1:48" s="381" customFormat="1" ht="27" x14ac:dyDescent="0.3">
      <c r="A29" s="370">
        <v>1</v>
      </c>
      <c r="B29" s="373" t="s">
        <v>44</v>
      </c>
      <c r="C29" s="370">
        <v>9</v>
      </c>
      <c r="D29" s="370" t="s">
        <v>45</v>
      </c>
      <c r="E29" s="373" t="s">
        <v>46</v>
      </c>
      <c r="F29" s="372">
        <v>4</v>
      </c>
      <c r="G29" s="370" t="s">
        <v>47</v>
      </c>
      <c r="H29" s="373" t="s">
        <v>48</v>
      </c>
      <c r="I29" s="370">
        <v>4</v>
      </c>
      <c r="J29" s="370">
        <v>17</v>
      </c>
      <c r="K29" s="373" t="s">
        <v>589</v>
      </c>
      <c r="L29" s="372">
        <v>2020051290033</v>
      </c>
      <c r="M29" s="370">
        <v>2</v>
      </c>
      <c r="N29" s="370">
        <v>1942</v>
      </c>
      <c r="O29" s="373" t="s">
        <v>592</v>
      </c>
      <c r="P29" s="370" t="s">
        <v>50</v>
      </c>
      <c r="Q29" s="374">
        <v>315</v>
      </c>
      <c r="R29" s="375" t="s">
        <v>100</v>
      </c>
      <c r="S29" s="376">
        <v>317</v>
      </c>
      <c r="T29" s="373" t="s">
        <v>549</v>
      </c>
      <c r="U29" s="373" t="s">
        <v>593</v>
      </c>
      <c r="V29" s="383" t="s">
        <v>50</v>
      </c>
      <c r="W29" s="376">
        <v>400</v>
      </c>
      <c r="X29" s="378" t="s">
        <v>324</v>
      </c>
      <c r="Y29" s="376">
        <v>400</v>
      </c>
      <c r="Z29" s="376">
        <v>291</v>
      </c>
      <c r="AA29" s="378">
        <v>0</v>
      </c>
      <c r="AB29" s="378">
        <v>307</v>
      </c>
      <c r="AC29" s="378">
        <v>0</v>
      </c>
      <c r="AD29" s="378">
        <v>0</v>
      </c>
      <c r="AE29" s="375">
        <v>0</v>
      </c>
      <c r="AF29" s="375">
        <v>0</v>
      </c>
      <c r="AG29" s="379">
        <v>415000000</v>
      </c>
      <c r="AH29" s="372" t="s">
        <v>963</v>
      </c>
      <c r="AI29" s="372" t="s">
        <v>961</v>
      </c>
      <c r="AJ29" s="379">
        <v>261417000</v>
      </c>
      <c r="AK29" s="373"/>
      <c r="AL29" s="380"/>
      <c r="AM29" s="380"/>
      <c r="AN29" s="380"/>
      <c r="AO29" s="380"/>
      <c r="AP29" s="380"/>
      <c r="AQ29" s="380"/>
      <c r="AR29" s="380"/>
      <c r="AS29" s="380"/>
      <c r="AT29" s="380"/>
      <c r="AU29" s="380"/>
      <c r="AV29" s="380"/>
    </row>
    <row r="30" spans="1:48" s="381" customFormat="1" ht="40.5" x14ac:dyDescent="0.3">
      <c r="A30" s="370">
        <v>1</v>
      </c>
      <c r="B30" s="373" t="s">
        <v>44</v>
      </c>
      <c r="C30" s="370">
        <v>9</v>
      </c>
      <c r="D30" s="370" t="s">
        <v>45</v>
      </c>
      <c r="E30" s="373" t="s">
        <v>46</v>
      </c>
      <c r="F30" s="372">
        <v>4</v>
      </c>
      <c r="G30" s="370" t="s">
        <v>47</v>
      </c>
      <c r="H30" s="373" t="s">
        <v>48</v>
      </c>
      <c r="I30" s="370">
        <v>4</v>
      </c>
      <c r="J30" s="370">
        <v>9</v>
      </c>
      <c r="K30" s="373" t="s">
        <v>589</v>
      </c>
      <c r="L30" s="372">
        <v>2020051290033</v>
      </c>
      <c r="M30" s="370">
        <v>6</v>
      </c>
      <c r="N30" s="370">
        <v>1946</v>
      </c>
      <c r="O30" s="373" t="s">
        <v>594</v>
      </c>
      <c r="P30" s="370" t="s">
        <v>50</v>
      </c>
      <c r="Q30" s="374">
        <v>4</v>
      </c>
      <c r="R30" s="375" t="s">
        <v>51</v>
      </c>
      <c r="S30" s="376">
        <v>1</v>
      </c>
      <c r="T30" s="373" t="s">
        <v>549</v>
      </c>
      <c r="U30" s="373" t="s">
        <v>595</v>
      </c>
      <c r="V30" s="383" t="s">
        <v>210</v>
      </c>
      <c r="W30" s="385">
        <v>1</v>
      </c>
      <c r="X30" s="385" t="s">
        <v>190</v>
      </c>
      <c r="Y30" s="385">
        <v>0</v>
      </c>
      <c r="Z30" s="385">
        <v>0</v>
      </c>
      <c r="AA30" s="385">
        <v>0.25</v>
      </c>
      <c r="AB30" s="385">
        <v>0.25</v>
      </c>
      <c r="AC30" s="385">
        <v>0.6</v>
      </c>
      <c r="AD30" s="385">
        <v>1</v>
      </c>
      <c r="AE30" s="375">
        <v>0</v>
      </c>
      <c r="AF30" s="375">
        <v>0</v>
      </c>
      <c r="AG30" s="379">
        <v>80125000</v>
      </c>
      <c r="AH30" s="372" t="s">
        <v>962</v>
      </c>
      <c r="AI30" s="372" t="s">
        <v>55</v>
      </c>
      <c r="AJ30" s="379">
        <v>0</v>
      </c>
      <c r="AK30" s="373"/>
      <c r="AL30" s="380"/>
      <c r="AM30" s="380"/>
      <c r="AN30" s="380"/>
      <c r="AO30" s="380"/>
      <c r="AP30" s="380"/>
      <c r="AQ30" s="380"/>
      <c r="AR30" s="380"/>
      <c r="AS30" s="380"/>
      <c r="AT30" s="380"/>
      <c r="AU30" s="380"/>
      <c r="AV30" s="380"/>
    </row>
    <row r="31" spans="1:48" s="381" customFormat="1" ht="40.5" x14ac:dyDescent="0.3">
      <c r="A31" s="370">
        <v>1</v>
      </c>
      <c r="B31" s="373" t="s">
        <v>44</v>
      </c>
      <c r="C31" s="370">
        <v>9</v>
      </c>
      <c r="D31" s="370" t="s">
        <v>45</v>
      </c>
      <c r="E31" s="373" t="s">
        <v>46</v>
      </c>
      <c r="F31" s="372">
        <v>4</v>
      </c>
      <c r="G31" s="370" t="s">
        <v>47</v>
      </c>
      <c r="H31" s="373" t="s">
        <v>48</v>
      </c>
      <c r="I31" s="370">
        <v>4</v>
      </c>
      <c r="J31" s="370">
        <v>9</v>
      </c>
      <c r="K31" s="373" t="s">
        <v>589</v>
      </c>
      <c r="L31" s="372">
        <v>2020051290033</v>
      </c>
      <c r="M31" s="370">
        <v>6</v>
      </c>
      <c r="N31" s="370">
        <v>1946</v>
      </c>
      <c r="O31" s="373" t="s">
        <v>594</v>
      </c>
      <c r="P31" s="370" t="s">
        <v>50</v>
      </c>
      <c r="Q31" s="374">
        <v>4</v>
      </c>
      <c r="R31" s="375" t="s">
        <v>51</v>
      </c>
      <c r="S31" s="376">
        <v>1</v>
      </c>
      <c r="T31" s="373" t="s">
        <v>549</v>
      </c>
      <c r="U31" s="373" t="s">
        <v>596</v>
      </c>
      <c r="V31" s="370" t="s">
        <v>210</v>
      </c>
      <c r="W31" s="385">
        <v>1</v>
      </c>
      <c r="X31" s="385" t="s">
        <v>190</v>
      </c>
      <c r="Y31" s="385">
        <v>0</v>
      </c>
      <c r="Z31" s="385">
        <v>1</v>
      </c>
      <c r="AA31" s="385">
        <v>0.25</v>
      </c>
      <c r="AB31" s="385">
        <v>0.25</v>
      </c>
      <c r="AC31" s="385">
        <v>0.6</v>
      </c>
      <c r="AD31" s="385">
        <v>1</v>
      </c>
      <c r="AE31" s="375">
        <v>0</v>
      </c>
      <c r="AF31" s="375">
        <v>0</v>
      </c>
      <c r="AG31" s="379">
        <v>427087000</v>
      </c>
      <c r="AH31" s="372" t="s">
        <v>960</v>
      </c>
      <c r="AI31" s="387" t="s">
        <v>961</v>
      </c>
      <c r="AJ31" s="379">
        <v>227684474</v>
      </c>
      <c r="AK31" s="373"/>
      <c r="AL31" s="380"/>
      <c r="AM31" s="380"/>
      <c r="AN31" s="380"/>
      <c r="AO31" s="380"/>
      <c r="AP31" s="380"/>
      <c r="AQ31" s="380"/>
      <c r="AR31" s="380"/>
      <c r="AS31" s="380"/>
      <c r="AT31" s="380"/>
      <c r="AU31" s="380"/>
      <c r="AV31" s="380"/>
    </row>
    <row r="32" spans="1:48" s="381" customFormat="1" ht="40.5" x14ac:dyDescent="0.3">
      <c r="A32" s="370">
        <v>1</v>
      </c>
      <c r="B32" s="373" t="s">
        <v>44</v>
      </c>
      <c r="C32" s="370">
        <v>9</v>
      </c>
      <c r="D32" s="370" t="s">
        <v>45</v>
      </c>
      <c r="E32" s="373" t="s">
        <v>46</v>
      </c>
      <c r="F32" s="372">
        <v>4</v>
      </c>
      <c r="G32" s="370" t="s">
        <v>47</v>
      </c>
      <c r="H32" s="373" t="s">
        <v>48</v>
      </c>
      <c r="I32" s="370">
        <v>4</v>
      </c>
      <c r="J32" s="370">
        <v>9</v>
      </c>
      <c r="K32" s="373" t="s">
        <v>589</v>
      </c>
      <c r="L32" s="372">
        <v>2020051290033</v>
      </c>
      <c r="M32" s="370">
        <v>6</v>
      </c>
      <c r="N32" s="370">
        <v>1947</v>
      </c>
      <c r="O32" s="373" t="s">
        <v>597</v>
      </c>
      <c r="P32" s="370" t="s">
        <v>50</v>
      </c>
      <c r="Q32" s="374">
        <v>4</v>
      </c>
      <c r="R32" s="375" t="s">
        <v>51</v>
      </c>
      <c r="S32" s="376">
        <v>1</v>
      </c>
      <c r="T32" s="373" t="s">
        <v>549</v>
      </c>
      <c r="U32" s="373" t="s">
        <v>598</v>
      </c>
      <c r="V32" s="383" t="s">
        <v>210</v>
      </c>
      <c r="W32" s="375">
        <v>0.1</v>
      </c>
      <c r="X32" s="378" t="s">
        <v>324</v>
      </c>
      <c r="Y32" s="375">
        <v>0.02</v>
      </c>
      <c r="Z32" s="375">
        <v>0.02</v>
      </c>
      <c r="AA32" s="375">
        <v>0.03</v>
      </c>
      <c r="AB32" s="521">
        <v>5.0000000000000001E-3</v>
      </c>
      <c r="AC32" s="375">
        <v>0.03</v>
      </c>
      <c r="AD32" s="375">
        <v>0.02</v>
      </c>
      <c r="AE32" s="375">
        <v>0</v>
      </c>
      <c r="AF32" s="375">
        <v>0</v>
      </c>
      <c r="AG32" s="379">
        <v>15000000</v>
      </c>
      <c r="AH32" s="372" t="s">
        <v>196</v>
      </c>
      <c r="AI32" s="387" t="s">
        <v>155</v>
      </c>
      <c r="AJ32" s="379">
        <v>0</v>
      </c>
      <c r="AK32" s="373" t="s">
        <v>988</v>
      </c>
      <c r="AL32" s="380"/>
      <c r="AM32" s="380"/>
      <c r="AN32" s="380"/>
      <c r="AO32" s="380"/>
      <c r="AP32" s="380"/>
      <c r="AQ32" s="380"/>
      <c r="AR32" s="380"/>
      <c r="AS32" s="380"/>
      <c r="AT32" s="380"/>
      <c r="AU32" s="380"/>
      <c r="AV32" s="380"/>
    </row>
    <row r="33" spans="1:48" s="381" customFormat="1" ht="27" x14ac:dyDescent="0.3">
      <c r="A33" s="370">
        <v>1</v>
      </c>
      <c r="B33" s="373" t="s">
        <v>44</v>
      </c>
      <c r="C33" s="370">
        <v>9</v>
      </c>
      <c r="D33" s="370" t="s">
        <v>45</v>
      </c>
      <c r="E33" s="373" t="s">
        <v>46</v>
      </c>
      <c r="F33" s="372">
        <v>5</v>
      </c>
      <c r="G33" s="370" t="s">
        <v>599</v>
      </c>
      <c r="H33" s="373" t="s">
        <v>600</v>
      </c>
      <c r="I33" s="370">
        <v>4</v>
      </c>
      <c r="J33" s="370"/>
      <c r="K33" s="373" t="s">
        <v>601</v>
      </c>
      <c r="L33" s="372">
        <v>2020051290028</v>
      </c>
      <c r="M33" s="370">
        <v>1</v>
      </c>
      <c r="N33" s="370">
        <v>1951</v>
      </c>
      <c r="O33" s="373" t="s">
        <v>602</v>
      </c>
      <c r="P33" s="370" t="s">
        <v>50</v>
      </c>
      <c r="Q33" s="374">
        <v>4</v>
      </c>
      <c r="R33" s="375" t="s">
        <v>51</v>
      </c>
      <c r="S33" s="376">
        <v>1</v>
      </c>
      <c r="T33" s="373" t="s">
        <v>549</v>
      </c>
      <c r="U33" s="373" t="s">
        <v>603</v>
      </c>
      <c r="V33" s="383" t="s">
        <v>50</v>
      </c>
      <c r="W33" s="376">
        <v>1</v>
      </c>
      <c r="X33" s="370" t="s">
        <v>324</v>
      </c>
      <c r="Y33" s="376">
        <v>0</v>
      </c>
      <c r="Z33" s="376">
        <v>0</v>
      </c>
      <c r="AA33" s="378">
        <v>0</v>
      </c>
      <c r="AB33" s="378">
        <v>0</v>
      </c>
      <c r="AC33" s="378">
        <v>1</v>
      </c>
      <c r="AD33" s="378">
        <v>0</v>
      </c>
      <c r="AE33" s="375">
        <v>0</v>
      </c>
      <c r="AF33" s="375">
        <v>0</v>
      </c>
      <c r="AG33" s="379">
        <v>10000000</v>
      </c>
      <c r="AH33" s="372" t="str">
        <f>+CONCATENATE('[2]20240130-Ppto Gtos (2)'!C864,'[2]20240130-Ppto Gtos (2)'!B864)</f>
        <v>2.3.2.02.02.009.01</v>
      </c>
      <c r="AI33" s="387" t="s">
        <v>155</v>
      </c>
      <c r="AJ33" s="379">
        <v>0</v>
      </c>
      <c r="AK33" s="373"/>
      <c r="AL33" s="380"/>
      <c r="AM33" s="380"/>
      <c r="AN33" s="380"/>
      <c r="AO33" s="380"/>
      <c r="AP33" s="380"/>
      <c r="AQ33" s="380"/>
      <c r="AR33" s="380"/>
      <c r="AS33" s="380"/>
      <c r="AT33" s="380"/>
      <c r="AU33" s="380"/>
      <c r="AV33" s="380"/>
    </row>
    <row r="34" spans="1:48" s="381" customFormat="1" ht="40.5" x14ac:dyDescent="0.3">
      <c r="A34" s="370">
        <v>1</v>
      </c>
      <c r="B34" s="373" t="s">
        <v>44</v>
      </c>
      <c r="C34" s="370">
        <v>9</v>
      </c>
      <c r="D34" s="370" t="s">
        <v>45</v>
      </c>
      <c r="E34" s="373" t="s">
        <v>46</v>
      </c>
      <c r="F34" s="372">
        <v>5</v>
      </c>
      <c r="G34" s="370" t="s">
        <v>599</v>
      </c>
      <c r="H34" s="373" t="s">
        <v>600</v>
      </c>
      <c r="I34" s="370">
        <v>4</v>
      </c>
      <c r="J34" s="370"/>
      <c r="K34" s="373" t="s">
        <v>601</v>
      </c>
      <c r="L34" s="372">
        <v>2020051290028</v>
      </c>
      <c r="M34" s="370">
        <v>2</v>
      </c>
      <c r="N34" s="370">
        <v>1952</v>
      </c>
      <c r="O34" s="373" t="s">
        <v>604</v>
      </c>
      <c r="P34" s="370" t="s">
        <v>50</v>
      </c>
      <c r="Q34" s="374">
        <v>4</v>
      </c>
      <c r="R34" s="375" t="s">
        <v>51</v>
      </c>
      <c r="S34" s="376">
        <v>1</v>
      </c>
      <c r="T34" s="373" t="s">
        <v>549</v>
      </c>
      <c r="U34" s="373" t="s">
        <v>935</v>
      </c>
      <c r="V34" s="383" t="s">
        <v>50</v>
      </c>
      <c r="W34" s="376">
        <v>450</v>
      </c>
      <c r="X34" s="370" t="s">
        <v>190</v>
      </c>
      <c r="Y34" s="376">
        <v>100</v>
      </c>
      <c r="Z34" s="376">
        <v>0</v>
      </c>
      <c r="AA34" s="378">
        <v>200</v>
      </c>
      <c r="AB34" s="378">
        <v>500</v>
      </c>
      <c r="AC34" s="378">
        <v>300</v>
      </c>
      <c r="AD34" s="378">
        <v>450</v>
      </c>
      <c r="AE34" s="375">
        <v>0</v>
      </c>
      <c r="AF34" s="375">
        <v>0</v>
      </c>
      <c r="AG34" s="379">
        <v>25000000</v>
      </c>
      <c r="AH34" s="372" t="str">
        <f>+CONCATENATE('[2]20240130-Ppto Gtos (2)'!C865,'[2]20240130-Ppto Gtos (2)'!B865)</f>
        <v>2.3.2.02.02.009.02</v>
      </c>
      <c r="AI34" s="387" t="s">
        <v>155</v>
      </c>
      <c r="AJ34" s="379">
        <v>17348225</v>
      </c>
      <c r="AK34" s="373"/>
      <c r="AL34" s="380"/>
      <c r="AM34" s="380"/>
      <c r="AN34" s="380"/>
      <c r="AO34" s="380"/>
      <c r="AP34" s="380"/>
      <c r="AQ34" s="380"/>
      <c r="AR34" s="380"/>
      <c r="AS34" s="380"/>
      <c r="AT34" s="380"/>
      <c r="AU34" s="380"/>
      <c r="AV34" s="380"/>
    </row>
    <row r="35" spans="1:48" s="381" customFormat="1" ht="27" x14ac:dyDescent="0.3">
      <c r="A35" s="370">
        <v>1</v>
      </c>
      <c r="B35" s="373" t="s">
        <v>44</v>
      </c>
      <c r="C35" s="370">
        <v>9</v>
      </c>
      <c r="D35" s="370" t="s">
        <v>45</v>
      </c>
      <c r="E35" s="373" t="s">
        <v>46</v>
      </c>
      <c r="F35" s="372">
        <v>6</v>
      </c>
      <c r="G35" s="370" t="s">
        <v>605</v>
      </c>
      <c r="H35" s="373" t="s">
        <v>606</v>
      </c>
      <c r="I35" s="370">
        <v>4</v>
      </c>
      <c r="J35" s="370">
        <v>8</v>
      </c>
      <c r="K35" s="373" t="s">
        <v>578</v>
      </c>
      <c r="L35" s="372">
        <v>2020051290032</v>
      </c>
      <c r="M35" s="370">
        <v>1</v>
      </c>
      <c r="N35" s="370">
        <v>1961</v>
      </c>
      <c r="O35" s="373" t="s">
        <v>607</v>
      </c>
      <c r="P35" s="370" t="s">
        <v>50</v>
      </c>
      <c r="Q35" s="374">
        <v>4</v>
      </c>
      <c r="R35" s="375" t="s">
        <v>51</v>
      </c>
      <c r="S35" s="376">
        <v>1</v>
      </c>
      <c r="T35" s="373" t="s">
        <v>549</v>
      </c>
      <c r="U35" s="386" t="s">
        <v>608</v>
      </c>
      <c r="V35" s="383" t="s">
        <v>50</v>
      </c>
      <c r="W35" s="376">
        <v>100</v>
      </c>
      <c r="X35" s="378" t="s">
        <v>324</v>
      </c>
      <c r="Y35" s="376">
        <v>0</v>
      </c>
      <c r="Z35" s="376">
        <v>0</v>
      </c>
      <c r="AA35" s="378">
        <v>50</v>
      </c>
      <c r="AB35" s="378">
        <v>57</v>
      </c>
      <c r="AC35" s="378">
        <v>0</v>
      </c>
      <c r="AD35" s="378">
        <v>50</v>
      </c>
      <c r="AE35" s="375">
        <v>0</v>
      </c>
      <c r="AF35" s="375">
        <v>0</v>
      </c>
      <c r="AG35" s="379">
        <v>187600000</v>
      </c>
      <c r="AH35" s="372" t="s">
        <v>208</v>
      </c>
      <c r="AI35" s="387" t="s">
        <v>155</v>
      </c>
      <c r="AJ35" s="379">
        <v>156000000</v>
      </c>
      <c r="AK35" s="373"/>
      <c r="AL35" s="380"/>
      <c r="AM35" s="380"/>
      <c r="AN35" s="380"/>
      <c r="AO35" s="380"/>
      <c r="AP35" s="380"/>
      <c r="AQ35" s="380"/>
      <c r="AR35" s="380"/>
      <c r="AS35" s="380"/>
      <c r="AT35" s="380"/>
      <c r="AU35" s="380"/>
      <c r="AV35" s="380"/>
    </row>
    <row r="36" spans="1:48" s="381" customFormat="1" ht="27" x14ac:dyDescent="0.3">
      <c r="A36" s="370">
        <v>1</v>
      </c>
      <c r="B36" s="373" t="s">
        <v>44</v>
      </c>
      <c r="C36" s="370">
        <v>9</v>
      </c>
      <c r="D36" s="370" t="s">
        <v>45</v>
      </c>
      <c r="E36" s="373" t="s">
        <v>46</v>
      </c>
      <c r="F36" s="372">
        <v>7</v>
      </c>
      <c r="G36" s="370" t="s">
        <v>609</v>
      </c>
      <c r="H36" s="373" t="s">
        <v>610</v>
      </c>
      <c r="I36" s="370">
        <v>4</v>
      </c>
      <c r="J36" s="370"/>
      <c r="K36" s="373" t="s">
        <v>589</v>
      </c>
      <c r="L36" s="372">
        <v>2020051290033</v>
      </c>
      <c r="M36" s="370">
        <v>1</v>
      </c>
      <c r="N36" s="370">
        <v>1971</v>
      </c>
      <c r="O36" s="373" t="s">
        <v>611</v>
      </c>
      <c r="P36" s="370" t="s">
        <v>50</v>
      </c>
      <c r="Q36" s="374">
        <v>1</v>
      </c>
      <c r="R36" s="375" t="s">
        <v>100</v>
      </c>
      <c r="S36" s="376">
        <v>1</v>
      </c>
      <c r="T36" s="373" t="s">
        <v>549</v>
      </c>
      <c r="U36" s="373" t="s">
        <v>612</v>
      </c>
      <c r="V36" s="383" t="s">
        <v>50</v>
      </c>
      <c r="W36" s="376">
        <v>5000</v>
      </c>
      <c r="X36" s="370" t="s">
        <v>190</v>
      </c>
      <c r="Y36" s="376">
        <v>5000</v>
      </c>
      <c r="Z36" s="376">
        <v>5700</v>
      </c>
      <c r="AA36" s="378">
        <v>0</v>
      </c>
      <c r="AB36" s="378">
        <v>0</v>
      </c>
      <c r="AC36" s="378">
        <v>0</v>
      </c>
      <c r="AD36" s="378">
        <v>0</v>
      </c>
      <c r="AE36" s="375">
        <v>0</v>
      </c>
      <c r="AF36" s="375">
        <v>0</v>
      </c>
      <c r="AG36" s="379">
        <v>38900000</v>
      </c>
      <c r="AH36" s="372" t="s">
        <v>964</v>
      </c>
      <c r="AI36" s="387" t="s">
        <v>55</v>
      </c>
      <c r="AJ36" s="379">
        <v>100396520</v>
      </c>
      <c r="AK36" s="373"/>
      <c r="AL36" s="380"/>
      <c r="AM36" s="380"/>
      <c r="AN36" s="380"/>
      <c r="AO36" s="380"/>
      <c r="AP36" s="380"/>
      <c r="AQ36" s="380"/>
      <c r="AR36" s="380"/>
      <c r="AS36" s="380"/>
      <c r="AT36" s="380"/>
      <c r="AU36" s="380"/>
      <c r="AV36" s="380"/>
    </row>
    <row r="37" spans="1:48" s="381" customFormat="1" ht="40.5" x14ac:dyDescent="0.3">
      <c r="A37" s="370">
        <v>1</v>
      </c>
      <c r="B37" s="373" t="s">
        <v>44</v>
      </c>
      <c r="C37" s="370">
        <v>9</v>
      </c>
      <c r="D37" s="370" t="s">
        <v>45</v>
      </c>
      <c r="E37" s="373" t="s">
        <v>46</v>
      </c>
      <c r="F37" s="372">
        <v>7</v>
      </c>
      <c r="G37" s="370" t="s">
        <v>609</v>
      </c>
      <c r="H37" s="373" t="s">
        <v>610</v>
      </c>
      <c r="I37" s="370">
        <v>4</v>
      </c>
      <c r="J37" s="370">
        <v>10</v>
      </c>
      <c r="K37" s="373" t="s">
        <v>589</v>
      </c>
      <c r="L37" s="372">
        <v>2020051290033</v>
      </c>
      <c r="M37" s="370">
        <v>2</v>
      </c>
      <c r="N37" s="370">
        <v>1972</v>
      </c>
      <c r="O37" s="373" t="s">
        <v>613</v>
      </c>
      <c r="P37" s="370" t="s">
        <v>50</v>
      </c>
      <c r="Q37" s="374">
        <v>4</v>
      </c>
      <c r="R37" s="375" t="s">
        <v>51</v>
      </c>
      <c r="S37" s="376">
        <v>1</v>
      </c>
      <c r="T37" s="373" t="s">
        <v>549</v>
      </c>
      <c r="U37" s="373" t="s">
        <v>938</v>
      </c>
      <c r="V37" s="383" t="s">
        <v>50</v>
      </c>
      <c r="W37" s="376">
        <v>750</v>
      </c>
      <c r="X37" s="378" t="s">
        <v>324</v>
      </c>
      <c r="Y37" s="376">
        <v>100</v>
      </c>
      <c r="Z37" s="376">
        <v>150</v>
      </c>
      <c r="AA37" s="378">
        <v>250</v>
      </c>
      <c r="AB37" s="378">
        <v>600</v>
      </c>
      <c r="AC37" s="378">
        <v>300</v>
      </c>
      <c r="AD37" s="378">
        <v>100</v>
      </c>
      <c r="AE37" s="375">
        <v>0</v>
      </c>
      <c r="AF37" s="375">
        <v>0</v>
      </c>
      <c r="AG37" s="379">
        <v>186000000</v>
      </c>
      <c r="AH37" s="372" t="s">
        <v>231</v>
      </c>
      <c r="AI37" s="387" t="s">
        <v>155</v>
      </c>
      <c r="AJ37" s="379">
        <v>112322998</v>
      </c>
      <c r="AK37" s="373"/>
      <c r="AL37" s="380"/>
      <c r="AM37" s="380"/>
      <c r="AN37" s="380"/>
      <c r="AO37" s="380"/>
      <c r="AP37" s="380"/>
      <c r="AQ37" s="380"/>
      <c r="AR37" s="380"/>
      <c r="AS37" s="380"/>
      <c r="AT37" s="380"/>
      <c r="AU37" s="380"/>
      <c r="AV37" s="380"/>
    </row>
    <row r="40" spans="1:48" x14ac:dyDescent="0.3">
      <c r="AG40" s="138"/>
    </row>
    <row r="41" spans="1:48" x14ac:dyDescent="0.3">
      <c r="AG41" s="138"/>
    </row>
  </sheetData>
  <mergeCells count="19">
    <mergeCell ref="A7:T7"/>
    <mergeCell ref="U7:AE7"/>
    <mergeCell ref="AG7:AJ7"/>
    <mergeCell ref="AK7:AK8"/>
    <mergeCell ref="A5:B5"/>
    <mergeCell ref="C5:AK5"/>
    <mergeCell ref="A6:B6"/>
    <mergeCell ref="C6:G6"/>
    <mergeCell ref="H6:J6"/>
    <mergeCell ref="K6:N6"/>
    <mergeCell ref="P6:T6"/>
    <mergeCell ref="W6:X6"/>
    <mergeCell ref="AA6:AK6"/>
    <mergeCell ref="A1:B4"/>
    <mergeCell ref="C1:AI4"/>
    <mergeCell ref="AJ1:AK1"/>
    <mergeCell ref="AJ2:AK2"/>
    <mergeCell ref="AJ3:AK3"/>
    <mergeCell ref="AJ4:AK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rgb="FF92D050"/>
  </sheetPr>
  <dimension ref="A1:AJ32"/>
  <sheetViews>
    <sheetView showGridLines="0" topLeftCell="K7" zoomScale="64" zoomScaleNormal="64" workbookViewId="0">
      <pane xSplit="4" ySplit="1" topLeftCell="O8" activePane="bottomRight" state="frozenSplit"/>
      <selection sqref="A1:B4"/>
      <selection pane="topRight" sqref="A1:B4"/>
      <selection pane="bottomLeft" sqref="A1:B4"/>
      <selection pane="bottomRight" activeCell="Q8" sqref="Q8"/>
    </sheetView>
  </sheetViews>
  <sheetFormatPr baseColWidth="10" defaultRowHeight="13.5" outlineLevelCol="1" x14ac:dyDescent="0.25"/>
  <cols>
    <col min="1" max="1" width="2.28515625" bestFit="1" customWidth="1"/>
    <col min="2" max="2" width="24.140625" bestFit="1" customWidth="1"/>
    <col min="3" max="3" width="2.28515625" hidden="1" customWidth="1" outlineLevel="1"/>
    <col min="4" max="4" width="6.7109375" hidden="1" customWidth="1" outlineLevel="1"/>
    <col min="5" max="5" width="18.140625" customWidth="1" collapsed="1"/>
    <col min="6" max="6" width="2.28515625" hidden="1" customWidth="1" outlineLevel="1"/>
    <col min="7" max="7" width="6.7109375" hidden="1" customWidth="1" outlineLevel="1"/>
    <col min="8" max="8" width="25.42578125" bestFit="1" customWidth="1" collapsed="1"/>
    <col min="9" max="9" width="11" hidden="1" customWidth="1" outlineLevel="1"/>
    <col min="10" max="10" width="10.7109375" hidden="1" customWidth="1" outlineLevel="1"/>
    <col min="11" max="11" width="25.5703125" customWidth="1" collapsed="1"/>
    <col min="12" max="12" width="16.28515625" customWidth="1"/>
    <col min="13" max="13" width="2.28515625" hidden="1" customWidth="1" outlineLevel="1"/>
    <col min="14" max="14" width="6.7109375" hidden="1" customWidth="1" outlineLevel="1"/>
    <col min="15" max="15" width="34.7109375" customWidth="1" collapsed="1"/>
    <col min="16" max="16" width="12.7109375" bestFit="1" customWidth="1"/>
    <col min="17" max="17" width="13.5703125" bestFit="1" customWidth="1"/>
    <col min="18" max="18" width="15.140625" bestFit="1" customWidth="1"/>
    <col min="19" max="19" width="8.140625" bestFit="1" customWidth="1"/>
    <col min="20" max="20" width="16.85546875" bestFit="1" customWidth="1"/>
    <col min="21" max="21" width="37.5703125" customWidth="1"/>
    <col min="22" max="22" width="13.5703125" bestFit="1" customWidth="1"/>
    <col min="23" max="23" width="12" bestFit="1" customWidth="1"/>
    <col min="24" max="24" width="13.7109375" bestFit="1" customWidth="1"/>
    <col min="25" max="30" width="11.42578125" customWidth="1"/>
    <col min="31" max="31" width="12.5703125" hidden="1" customWidth="1" outlineLevel="1"/>
    <col min="32" max="32" width="13.85546875" customWidth="1" collapsed="1"/>
    <col min="33" max="33" width="19.42578125" customWidth="1"/>
    <col min="34" max="34" width="13.85546875" customWidth="1"/>
    <col min="35" max="35" width="15" bestFit="1" customWidth="1"/>
    <col min="36" max="36" width="40.42578125" customWidth="1"/>
  </cols>
  <sheetData>
    <row r="1" spans="1:36" ht="15.75" customHeight="1" x14ac:dyDescent="0.25">
      <c r="A1" s="679"/>
      <c r="B1" s="680"/>
      <c r="C1" s="681" t="s">
        <v>0</v>
      </c>
      <c r="D1" s="682"/>
      <c r="E1" s="682"/>
      <c r="F1" s="682"/>
      <c r="G1" s="682"/>
      <c r="H1" s="682"/>
      <c r="I1" s="682"/>
      <c r="J1" s="682"/>
      <c r="K1" s="682"/>
      <c r="L1" s="682"/>
      <c r="M1" s="682"/>
      <c r="N1" s="682"/>
      <c r="O1" s="682"/>
      <c r="P1" s="682"/>
      <c r="Q1" s="682"/>
      <c r="R1" s="682"/>
      <c r="S1" s="682"/>
      <c r="T1" s="682"/>
      <c r="U1" s="682"/>
      <c r="V1" s="682"/>
      <c r="W1" s="682"/>
      <c r="X1" s="682"/>
      <c r="Y1" s="682"/>
      <c r="Z1" s="682"/>
      <c r="AA1" s="682"/>
      <c r="AB1" s="682"/>
      <c r="AC1" s="682"/>
      <c r="AD1" s="682"/>
      <c r="AE1" s="682"/>
      <c r="AF1" s="682"/>
      <c r="AG1" s="682"/>
      <c r="AH1" s="683"/>
      <c r="AI1" s="674" t="s">
        <v>1</v>
      </c>
      <c r="AJ1" s="675"/>
    </row>
    <row r="2" spans="1:36" x14ac:dyDescent="0.25">
      <c r="A2" s="679"/>
      <c r="B2" s="680"/>
      <c r="C2" s="681"/>
      <c r="D2" s="682"/>
      <c r="E2" s="682"/>
      <c r="F2" s="682"/>
      <c r="G2" s="682"/>
      <c r="H2" s="682"/>
      <c r="I2" s="682"/>
      <c r="J2" s="682"/>
      <c r="K2" s="682"/>
      <c r="L2" s="682"/>
      <c r="M2" s="682"/>
      <c r="N2" s="682"/>
      <c r="O2" s="682"/>
      <c r="P2" s="682"/>
      <c r="Q2" s="682"/>
      <c r="R2" s="682"/>
      <c r="S2" s="682"/>
      <c r="T2" s="682"/>
      <c r="U2" s="682"/>
      <c r="V2" s="682"/>
      <c r="W2" s="682"/>
      <c r="X2" s="682"/>
      <c r="Y2" s="682"/>
      <c r="Z2" s="682"/>
      <c r="AA2" s="682"/>
      <c r="AB2" s="682"/>
      <c r="AC2" s="682"/>
      <c r="AD2" s="682"/>
      <c r="AE2" s="682"/>
      <c r="AF2" s="682"/>
      <c r="AG2" s="682"/>
      <c r="AH2" s="683"/>
      <c r="AI2" s="674" t="s">
        <v>2</v>
      </c>
      <c r="AJ2" s="675"/>
    </row>
    <row r="3" spans="1:36" x14ac:dyDescent="0.25">
      <c r="A3" s="679"/>
      <c r="B3" s="680"/>
      <c r="C3" s="681"/>
      <c r="D3" s="682"/>
      <c r="E3" s="682"/>
      <c r="F3" s="682"/>
      <c r="G3" s="682"/>
      <c r="H3" s="682"/>
      <c r="I3" s="682"/>
      <c r="J3" s="682"/>
      <c r="K3" s="682"/>
      <c r="L3" s="682"/>
      <c r="M3" s="682"/>
      <c r="N3" s="682"/>
      <c r="O3" s="682"/>
      <c r="P3" s="682"/>
      <c r="Q3" s="682"/>
      <c r="R3" s="682"/>
      <c r="S3" s="682"/>
      <c r="T3" s="682"/>
      <c r="U3" s="682"/>
      <c r="V3" s="682"/>
      <c r="W3" s="682"/>
      <c r="X3" s="682"/>
      <c r="Y3" s="682"/>
      <c r="Z3" s="682"/>
      <c r="AA3" s="682"/>
      <c r="AB3" s="682"/>
      <c r="AC3" s="682"/>
      <c r="AD3" s="682"/>
      <c r="AE3" s="682"/>
      <c r="AF3" s="682"/>
      <c r="AG3" s="682"/>
      <c r="AH3" s="683"/>
      <c r="AI3" s="674" t="s">
        <v>3</v>
      </c>
      <c r="AJ3" s="675"/>
    </row>
    <row r="4" spans="1:36" x14ac:dyDescent="0.25">
      <c r="A4" s="674" t="s">
        <v>5</v>
      </c>
      <c r="B4" s="675"/>
      <c r="C4" s="676" t="s">
        <v>6</v>
      </c>
      <c r="D4" s="677"/>
      <c r="E4" s="677"/>
      <c r="F4" s="677"/>
      <c r="G4" s="677"/>
      <c r="H4" s="677"/>
      <c r="I4" s="677"/>
      <c r="J4" s="677"/>
      <c r="K4" s="677"/>
      <c r="L4" s="677"/>
      <c r="M4" s="677"/>
      <c r="N4" s="677"/>
      <c r="O4" s="677"/>
      <c r="P4" s="677"/>
      <c r="Q4" s="677"/>
      <c r="R4" s="677"/>
      <c r="S4" s="677"/>
      <c r="T4" s="677"/>
      <c r="U4" s="677"/>
      <c r="V4" s="677"/>
      <c r="W4" s="677"/>
      <c r="X4" s="677"/>
      <c r="Y4" s="677"/>
      <c r="Z4" s="677"/>
      <c r="AA4" s="677"/>
      <c r="AB4" s="677"/>
      <c r="AC4" s="677"/>
      <c r="AD4" s="677"/>
      <c r="AE4" s="677"/>
      <c r="AF4" s="677"/>
      <c r="AG4" s="677"/>
      <c r="AH4" s="677"/>
      <c r="AI4" s="677"/>
      <c r="AJ4" s="678"/>
    </row>
    <row r="5" spans="1:36" x14ac:dyDescent="0.25">
      <c r="A5" s="695" t="s">
        <v>7</v>
      </c>
      <c r="B5" s="696"/>
      <c r="C5" s="697">
        <v>2023</v>
      </c>
      <c r="D5" s="684"/>
      <c r="E5" s="684"/>
      <c r="F5" s="684"/>
      <c r="G5" s="698"/>
      <c r="H5" s="674" t="s">
        <v>8</v>
      </c>
      <c r="I5" s="699"/>
      <c r="J5" s="675"/>
      <c r="K5" s="697" t="s">
        <v>614</v>
      </c>
      <c r="L5" s="684"/>
      <c r="M5" s="684"/>
      <c r="N5" s="698"/>
      <c r="O5" s="151" t="s">
        <v>10</v>
      </c>
      <c r="P5" s="697" t="s">
        <v>939</v>
      </c>
      <c r="Q5" s="684"/>
      <c r="R5" s="684"/>
      <c r="S5" s="684"/>
      <c r="T5" s="698"/>
      <c r="U5" s="152" t="s">
        <v>11</v>
      </c>
      <c r="V5" s="153">
        <v>45503</v>
      </c>
      <c r="W5" s="674" t="s">
        <v>1049</v>
      </c>
      <c r="X5" s="675"/>
      <c r="Y5" s="154"/>
      <c r="Z5" s="221"/>
      <c r="AA5" s="684"/>
      <c r="AB5" s="684"/>
      <c r="AC5" s="684"/>
      <c r="AD5" s="684"/>
      <c r="AE5" s="684"/>
      <c r="AF5" s="684"/>
      <c r="AG5" s="684"/>
      <c r="AH5" s="684"/>
      <c r="AI5" s="684"/>
      <c r="AJ5" s="684"/>
    </row>
    <row r="6" spans="1:36" ht="33.75" customHeight="1" x14ac:dyDescent="0.25">
      <c r="A6" s="685"/>
      <c r="B6" s="686"/>
      <c r="C6" s="686"/>
      <c r="D6" s="686"/>
      <c r="E6" s="686"/>
      <c r="F6" s="686"/>
      <c r="G6" s="686"/>
      <c r="H6" s="686"/>
      <c r="I6" s="686"/>
      <c r="J6" s="686"/>
      <c r="K6" s="686"/>
      <c r="L6" s="686"/>
      <c r="M6" s="686"/>
      <c r="N6" s="686"/>
      <c r="O6" s="686"/>
      <c r="P6" s="686"/>
      <c r="Q6" s="686"/>
      <c r="R6" s="686"/>
      <c r="S6" s="686"/>
      <c r="T6" s="687"/>
      <c r="U6" s="688" t="s">
        <v>12</v>
      </c>
      <c r="V6" s="689"/>
      <c r="W6" s="689"/>
      <c r="X6" s="689"/>
      <c r="Y6" s="689"/>
      <c r="Z6" s="689"/>
      <c r="AA6" s="689"/>
      <c r="AB6" s="689"/>
      <c r="AC6" s="689"/>
      <c r="AD6" s="689"/>
      <c r="AE6" s="155"/>
      <c r="AF6" s="690" t="s">
        <v>13</v>
      </c>
      <c r="AG6" s="691"/>
      <c r="AH6" s="691"/>
      <c r="AI6" s="692"/>
      <c r="AJ6" s="693" t="s">
        <v>14</v>
      </c>
    </row>
    <row r="7" spans="1:36" ht="54" x14ac:dyDescent="0.25">
      <c r="A7" s="156" t="s">
        <v>15</v>
      </c>
      <c r="B7" s="156" t="s">
        <v>16</v>
      </c>
      <c r="C7" s="156" t="s">
        <v>15</v>
      </c>
      <c r="D7" s="156" t="s">
        <v>17</v>
      </c>
      <c r="E7" s="156" t="s">
        <v>18</v>
      </c>
      <c r="F7" s="156" t="s">
        <v>15</v>
      </c>
      <c r="G7" s="156" t="s">
        <v>17</v>
      </c>
      <c r="H7" s="156" t="s">
        <v>19</v>
      </c>
      <c r="I7" s="156" t="s">
        <v>20</v>
      </c>
      <c r="J7" s="156" t="s">
        <v>21</v>
      </c>
      <c r="K7" s="156" t="s">
        <v>22</v>
      </c>
      <c r="L7" s="157" t="s">
        <v>23</v>
      </c>
      <c r="M7" s="156" t="s">
        <v>15</v>
      </c>
      <c r="N7" s="156" t="s">
        <v>17</v>
      </c>
      <c r="O7" s="156" t="s">
        <v>24</v>
      </c>
      <c r="P7" s="156" t="s">
        <v>25</v>
      </c>
      <c r="Q7" s="156" t="s">
        <v>26</v>
      </c>
      <c r="R7" s="156" t="s">
        <v>27</v>
      </c>
      <c r="S7" s="156" t="s">
        <v>28</v>
      </c>
      <c r="T7" s="156" t="s">
        <v>29</v>
      </c>
      <c r="U7" s="158" t="s">
        <v>489</v>
      </c>
      <c r="V7" s="158" t="s">
        <v>31</v>
      </c>
      <c r="W7" s="158" t="s">
        <v>32</v>
      </c>
      <c r="X7" s="158" t="s">
        <v>33</v>
      </c>
      <c r="Y7" s="159" t="s">
        <v>615</v>
      </c>
      <c r="Z7" s="159" t="s">
        <v>982</v>
      </c>
      <c r="AA7" s="160" t="s">
        <v>616</v>
      </c>
      <c r="AB7" s="160" t="s">
        <v>1046</v>
      </c>
      <c r="AC7" s="161" t="s">
        <v>617</v>
      </c>
      <c r="AD7" s="162" t="s">
        <v>618</v>
      </c>
      <c r="AE7" s="163" t="s">
        <v>39</v>
      </c>
      <c r="AF7" s="164" t="s">
        <v>40</v>
      </c>
      <c r="AG7" s="164" t="s">
        <v>41</v>
      </c>
      <c r="AH7" s="164" t="s">
        <v>42</v>
      </c>
      <c r="AI7" s="164" t="s">
        <v>619</v>
      </c>
      <c r="AJ7" s="694"/>
    </row>
    <row r="8" spans="1:36" s="254" customFormat="1" ht="142.5" x14ac:dyDescent="0.25">
      <c r="A8" s="388">
        <v>1</v>
      </c>
      <c r="B8" s="263" t="s">
        <v>44</v>
      </c>
      <c r="C8" s="388">
        <v>1</v>
      </c>
      <c r="D8" s="388">
        <v>11</v>
      </c>
      <c r="E8" s="263" t="s">
        <v>620</v>
      </c>
      <c r="F8" s="388">
        <v>1</v>
      </c>
      <c r="G8" s="388">
        <v>111</v>
      </c>
      <c r="H8" s="389" t="s">
        <v>621</v>
      </c>
      <c r="I8" s="388">
        <v>5</v>
      </c>
      <c r="J8" s="388">
        <v>8</v>
      </c>
      <c r="K8" s="263" t="s">
        <v>622</v>
      </c>
      <c r="L8" s="390">
        <v>2020051290021</v>
      </c>
      <c r="M8" s="388">
        <v>1</v>
      </c>
      <c r="N8" s="388">
        <v>1111</v>
      </c>
      <c r="O8" s="263" t="s">
        <v>623</v>
      </c>
      <c r="P8" s="388" t="s">
        <v>50</v>
      </c>
      <c r="Q8" s="388">
        <v>4</v>
      </c>
      <c r="R8" s="388" t="s">
        <v>51</v>
      </c>
      <c r="S8" s="388">
        <v>1</v>
      </c>
      <c r="T8" s="263" t="s">
        <v>624</v>
      </c>
      <c r="U8" s="339" t="s">
        <v>625</v>
      </c>
      <c r="V8" s="388" t="s">
        <v>210</v>
      </c>
      <c r="W8" s="391">
        <v>1</v>
      </c>
      <c r="X8" s="388" t="s">
        <v>190</v>
      </c>
      <c r="Y8" s="392">
        <v>0.1</v>
      </c>
      <c r="Z8" s="392">
        <v>0.1</v>
      </c>
      <c r="AA8" s="393">
        <v>0.35</v>
      </c>
      <c r="AB8" s="393">
        <v>0.35</v>
      </c>
      <c r="AC8" s="393">
        <v>0.75</v>
      </c>
      <c r="AD8" s="393">
        <v>1</v>
      </c>
      <c r="AE8" s="388">
        <v>0</v>
      </c>
      <c r="AF8" s="394">
        <v>108100000</v>
      </c>
      <c r="AG8" s="388" t="s">
        <v>225</v>
      </c>
      <c r="AH8" s="388" t="s">
        <v>155</v>
      </c>
      <c r="AI8" s="523">
        <v>6872279</v>
      </c>
      <c r="AJ8" s="522" t="s">
        <v>1059</v>
      </c>
    </row>
    <row r="9" spans="1:36" s="254" customFormat="1" ht="85.5" x14ac:dyDescent="0.25">
      <c r="A9" s="388">
        <v>1</v>
      </c>
      <c r="B9" s="263" t="s">
        <v>44</v>
      </c>
      <c r="C9" s="388">
        <v>1</v>
      </c>
      <c r="D9" s="388">
        <v>11</v>
      </c>
      <c r="E9" s="263" t="s">
        <v>620</v>
      </c>
      <c r="F9" s="388">
        <v>2</v>
      </c>
      <c r="G9" s="388">
        <v>112</v>
      </c>
      <c r="H9" s="389" t="s">
        <v>186</v>
      </c>
      <c r="I9" s="388">
        <v>5</v>
      </c>
      <c r="J9" s="388">
        <v>10</v>
      </c>
      <c r="K9" s="263" t="s">
        <v>626</v>
      </c>
      <c r="L9" s="390">
        <v>2020051290019</v>
      </c>
      <c r="M9" s="388">
        <v>2</v>
      </c>
      <c r="N9" s="388">
        <v>1112</v>
      </c>
      <c r="O9" s="263" t="s">
        <v>627</v>
      </c>
      <c r="P9" s="388" t="s">
        <v>50</v>
      </c>
      <c r="Q9" s="388">
        <v>4</v>
      </c>
      <c r="R9" s="388" t="s">
        <v>51</v>
      </c>
      <c r="S9" s="388">
        <v>1</v>
      </c>
      <c r="T9" s="263" t="s">
        <v>624</v>
      </c>
      <c r="U9" s="263" t="s">
        <v>628</v>
      </c>
      <c r="V9" s="388" t="s">
        <v>50</v>
      </c>
      <c r="W9" s="388">
        <v>750</v>
      </c>
      <c r="X9" s="388" t="s">
        <v>190</v>
      </c>
      <c r="Y9" s="388">
        <v>100</v>
      </c>
      <c r="Z9" s="388">
        <v>203</v>
      </c>
      <c r="AA9" s="388">
        <v>350</v>
      </c>
      <c r="AB9" s="388">
        <f>Z9+170</f>
        <v>373</v>
      </c>
      <c r="AC9" s="388">
        <v>500</v>
      </c>
      <c r="AD9" s="388">
        <v>750</v>
      </c>
      <c r="AE9" s="391">
        <v>0</v>
      </c>
      <c r="AF9" s="394">
        <v>12500000</v>
      </c>
      <c r="AG9" s="388" t="s">
        <v>227</v>
      </c>
      <c r="AH9" s="388" t="s">
        <v>155</v>
      </c>
      <c r="AI9" s="524">
        <f>30756029/6</f>
        <v>5126004.833333333</v>
      </c>
      <c r="AJ9" s="522" t="s">
        <v>1060</v>
      </c>
    </row>
    <row r="10" spans="1:36" s="254" customFormat="1" ht="114" x14ac:dyDescent="0.25">
      <c r="A10" s="388">
        <v>1</v>
      </c>
      <c r="B10" s="263" t="s">
        <v>44</v>
      </c>
      <c r="C10" s="388">
        <v>1</v>
      </c>
      <c r="D10" s="388">
        <v>11</v>
      </c>
      <c r="E10" s="263" t="s">
        <v>620</v>
      </c>
      <c r="F10" s="388">
        <v>2</v>
      </c>
      <c r="G10" s="388">
        <v>112</v>
      </c>
      <c r="H10" s="389" t="s">
        <v>186</v>
      </c>
      <c r="I10" s="388">
        <v>5</v>
      </c>
      <c r="J10" s="388">
        <v>10</v>
      </c>
      <c r="K10" s="263" t="s">
        <v>626</v>
      </c>
      <c r="L10" s="390">
        <v>2020051290019</v>
      </c>
      <c r="M10" s="388">
        <v>2</v>
      </c>
      <c r="N10" s="388">
        <v>1112</v>
      </c>
      <c r="O10" s="263" t="s">
        <v>627</v>
      </c>
      <c r="P10" s="388" t="s">
        <v>50</v>
      </c>
      <c r="Q10" s="388">
        <v>4</v>
      </c>
      <c r="R10" s="388" t="s">
        <v>51</v>
      </c>
      <c r="S10" s="388">
        <v>1</v>
      </c>
      <c r="T10" s="263" t="s">
        <v>624</v>
      </c>
      <c r="U10" s="263" t="s">
        <v>629</v>
      </c>
      <c r="V10" s="388" t="s">
        <v>210</v>
      </c>
      <c r="W10" s="391">
        <v>1</v>
      </c>
      <c r="X10" s="388" t="s">
        <v>190</v>
      </c>
      <c r="Y10" s="393">
        <v>0.1</v>
      </c>
      <c r="Z10" s="393">
        <v>0.1</v>
      </c>
      <c r="AA10" s="393">
        <v>0.25</v>
      </c>
      <c r="AB10" s="393">
        <v>0.25</v>
      </c>
      <c r="AC10" s="393">
        <v>0.55000000000000004</v>
      </c>
      <c r="AD10" s="393">
        <v>1</v>
      </c>
      <c r="AE10" s="391">
        <v>0</v>
      </c>
      <c r="AF10" s="394">
        <v>12500000</v>
      </c>
      <c r="AG10" s="388" t="s">
        <v>227</v>
      </c>
      <c r="AH10" s="388" t="s">
        <v>155</v>
      </c>
      <c r="AI10" s="524">
        <f t="shared" ref="AI10:AI11" si="0">30756029/6</f>
        <v>5126004.833333333</v>
      </c>
      <c r="AJ10" s="522" t="s">
        <v>1061</v>
      </c>
    </row>
    <row r="11" spans="1:36" s="254" customFormat="1" ht="85.5" x14ac:dyDescent="0.25">
      <c r="A11" s="388">
        <v>1</v>
      </c>
      <c r="B11" s="263" t="s">
        <v>44</v>
      </c>
      <c r="C11" s="388">
        <v>1</v>
      </c>
      <c r="D11" s="388">
        <v>11</v>
      </c>
      <c r="E11" s="263" t="s">
        <v>620</v>
      </c>
      <c r="F11" s="388">
        <v>2</v>
      </c>
      <c r="G11" s="388">
        <v>112</v>
      </c>
      <c r="H11" s="389" t="s">
        <v>186</v>
      </c>
      <c r="I11" s="388">
        <v>5</v>
      </c>
      <c r="J11" s="388">
        <v>10</v>
      </c>
      <c r="K11" s="263" t="s">
        <v>626</v>
      </c>
      <c r="L11" s="390">
        <v>2020051290019</v>
      </c>
      <c r="M11" s="388">
        <v>2</v>
      </c>
      <c r="N11" s="388">
        <v>1112</v>
      </c>
      <c r="O11" s="263" t="s">
        <v>627</v>
      </c>
      <c r="P11" s="388" t="s">
        <v>50</v>
      </c>
      <c r="Q11" s="388">
        <v>4</v>
      </c>
      <c r="R11" s="388" t="s">
        <v>51</v>
      </c>
      <c r="S11" s="388">
        <v>1</v>
      </c>
      <c r="T11" s="263" t="s">
        <v>624</v>
      </c>
      <c r="U11" s="263" t="s">
        <v>630</v>
      </c>
      <c r="V11" s="388" t="s">
        <v>210</v>
      </c>
      <c r="W11" s="391">
        <v>1</v>
      </c>
      <c r="X11" s="388" t="s">
        <v>190</v>
      </c>
      <c r="Y11" s="393">
        <v>0.1</v>
      </c>
      <c r="Z11" s="393">
        <v>0.1</v>
      </c>
      <c r="AA11" s="393">
        <v>0.25</v>
      </c>
      <c r="AB11" s="393">
        <v>0.35</v>
      </c>
      <c r="AC11" s="393">
        <v>0.55000000000000004</v>
      </c>
      <c r="AD11" s="393">
        <v>1</v>
      </c>
      <c r="AE11" s="391">
        <v>0</v>
      </c>
      <c r="AF11" s="394">
        <v>12500000</v>
      </c>
      <c r="AG11" s="388" t="s">
        <v>227</v>
      </c>
      <c r="AH11" s="388" t="s">
        <v>155</v>
      </c>
      <c r="AI11" s="524">
        <f t="shared" si="0"/>
        <v>5126004.833333333</v>
      </c>
      <c r="AJ11" s="522" t="s">
        <v>1062</v>
      </c>
    </row>
    <row r="12" spans="1:36" s="254" customFormat="1" ht="99.75" x14ac:dyDescent="0.25">
      <c r="A12" s="388">
        <v>1</v>
      </c>
      <c r="B12" s="263" t="s">
        <v>44</v>
      </c>
      <c r="C12" s="388">
        <v>1</v>
      </c>
      <c r="D12" s="388">
        <v>11</v>
      </c>
      <c r="E12" s="263" t="s">
        <v>620</v>
      </c>
      <c r="F12" s="388">
        <v>3</v>
      </c>
      <c r="G12" s="388">
        <v>113</v>
      </c>
      <c r="H12" s="389" t="s">
        <v>631</v>
      </c>
      <c r="I12" s="388">
        <v>5</v>
      </c>
      <c r="J12" s="388">
        <v>16</v>
      </c>
      <c r="K12" s="263" t="s">
        <v>632</v>
      </c>
      <c r="L12" s="390">
        <v>2020051290020</v>
      </c>
      <c r="M12" s="388">
        <v>1</v>
      </c>
      <c r="N12" s="388">
        <v>1131</v>
      </c>
      <c r="O12" s="263" t="s">
        <v>633</v>
      </c>
      <c r="P12" s="388" t="s">
        <v>50</v>
      </c>
      <c r="Q12" s="388">
        <v>4</v>
      </c>
      <c r="R12" s="388" t="s">
        <v>51</v>
      </c>
      <c r="S12" s="388">
        <v>1</v>
      </c>
      <c r="T12" s="263" t="s">
        <v>624</v>
      </c>
      <c r="U12" s="263" t="s">
        <v>634</v>
      </c>
      <c r="V12" s="388" t="s">
        <v>210</v>
      </c>
      <c r="W12" s="391">
        <v>1</v>
      </c>
      <c r="X12" s="388" t="s">
        <v>190</v>
      </c>
      <c r="Y12" s="393">
        <v>0.15</v>
      </c>
      <c r="Z12" s="393">
        <v>0.15</v>
      </c>
      <c r="AA12" s="393">
        <v>0.4</v>
      </c>
      <c r="AB12" s="393">
        <v>0.4</v>
      </c>
      <c r="AC12" s="393">
        <v>0.6</v>
      </c>
      <c r="AD12" s="393">
        <v>1</v>
      </c>
      <c r="AE12" s="391">
        <v>0</v>
      </c>
      <c r="AF12" s="394">
        <v>20288500</v>
      </c>
      <c r="AG12" s="388" t="s">
        <v>303</v>
      </c>
      <c r="AH12" s="388" t="s">
        <v>55</v>
      </c>
      <c r="AI12" s="523">
        <f>18185277/2</f>
        <v>9092638.5</v>
      </c>
      <c r="AJ12" s="522" t="s">
        <v>1063</v>
      </c>
    </row>
    <row r="13" spans="1:36" s="254" customFormat="1" ht="71.25" x14ac:dyDescent="0.25">
      <c r="A13" s="388">
        <v>1</v>
      </c>
      <c r="B13" s="263" t="s">
        <v>44</v>
      </c>
      <c r="C13" s="388">
        <v>1</v>
      </c>
      <c r="D13" s="388">
        <v>11</v>
      </c>
      <c r="E13" s="263" t="s">
        <v>620</v>
      </c>
      <c r="F13" s="388">
        <v>3</v>
      </c>
      <c r="G13" s="388">
        <v>113</v>
      </c>
      <c r="H13" s="389" t="s">
        <v>631</v>
      </c>
      <c r="I13" s="388">
        <v>5</v>
      </c>
      <c r="J13" s="388">
        <v>16</v>
      </c>
      <c r="K13" s="263" t="s">
        <v>632</v>
      </c>
      <c r="L13" s="390">
        <v>2020051290020</v>
      </c>
      <c r="M13" s="388">
        <v>1</v>
      </c>
      <c r="N13" s="388">
        <v>1131</v>
      </c>
      <c r="O13" s="263" t="s">
        <v>633</v>
      </c>
      <c r="P13" s="388" t="s">
        <v>50</v>
      </c>
      <c r="Q13" s="388">
        <v>4</v>
      </c>
      <c r="R13" s="388" t="s">
        <v>51</v>
      </c>
      <c r="S13" s="388">
        <v>1</v>
      </c>
      <c r="T13" s="263" t="s">
        <v>624</v>
      </c>
      <c r="U13" s="263" t="s">
        <v>635</v>
      </c>
      <c r="V13" s="388" t="s">
        <v>50</v>
      </c>
      <c r="W13" s="388">
        <v>4</v>
      </c>
      <c r="X13" s="388" t="s">
        <v>172</v>
      </c>
      <c r="Y13" s="388">
        <v>1</v>
      </c>
      <c r="Z13" s="388">
        <v>1</v>
      </c>
      <c r="AA13" s="388">
        <v>1</v>
      </c>
      <c r="AB13" s="388">
        <v>1</v>
      </c>
      <c r="AC13" s="388">
        <v>1</v>
      </c>
      <c r="AD13" s="388">
        <v>1</v>
      </c>
      <c r="AE13" s="391">
        <v>0</v>
      </c>
      <c r="AF13" s="394">
        <v>12000000</v>
      </c>
      <c r="AG13" s="388" t="s">
        <v>327</v>
      </c>
      <c r="AH13" s="388" t="s">
        <v>55</v>
      </c>
      <c r="AI13" s="524">
        <f>18133333/2</f>
        <v>9066666.5</v>
      </c>
      <c r="AJ13" s="522" t="s">
        <v>1064</v>
      </c>
    </row>
    <row r="14" spans="1:36" s="254" customFormat="1" ht="71.25" x14ac:dyDescent="0.25">
      <c r="A14" s="388">
        <v>1</v>
      </c>
      <c r="B14" s="263" t="s">
        <v>44</v>
      </c>
      <c r="C14" s="388">
        <v>1</v>
      </c>
      <c r="D14" s="388">
        <v>11</v>
      </c>
      <c r="E14" s="263" t="s">
        <v>620</v>
      </c>
      <c r="F14" s="388">
        <v>3</v>
      </c>
      <c r="G14" s="388">
        <v>113</v>
      </c>
      <c r="H14" s="389" t="s">
        <v>631</v>
      </c>
      <c r="I14" s="388">
        <v>5</v>
      </c>
      <c r="J14" s="388">
        <v>16</v>
      </c>
      <c r="K14" s="263" t="s">
        <v>632</v>
      </c>
      <c r="L14" s="390">
        <v>2020051290020</v>
      </c>
      <c r="M14" s="388">
        <v>1</v>
      </c>
      <c r="N14" s="388">
        <v>1131</v>
      </c>
      <c r="O14" s="263" t="s">
        <v>633</v>
      </c>
      <c r="P14" s="388" t="s">
        <v>50</v>
      </c>
      <c r="Q14" s="388">
        <v>4</v>
      </c>
      <c r="R14" s="388" t="s">
        <v>51</v>
      </c>
      <c r="S14" s="388">
        <v>1</v>
      </c>
      <c r="T14" s="263" t="s">
        <v>624</v>
      </c>
      <c r="U14" s="263" t="s">
        <v>636</v>
      </c>
      <c r="V14" s="388" t="s">
        <v>50</v>
      </c>
      <c r="W14" s="388">
        <v>350</v>
      </c>
      <c r="X14" s="388" t="s">
        <v>190</v>
      </c>
      <c r="Y14" s="388">
        <v>25</v>
      </c>
      <c r="Z14" s="388">
        <v>108</v>
      </c>
      <c r="AA14" s="388">
        <v>125</v>
      </c>
      <c r="AB14" s="388">
        <v>239</v>
      </c>
      <c r="AC14" s="388">
        <v>250</v>
      </c>
      <c r="AD14" s="388">
        <v>350</v>
      </c>
      <c r="AE14" s="388"/>
      <c r="AF14" s="394">
        <v>11974028</v>
      </c>
      <c r="AG14" s="388" t="s">
        <v>894</v>
      </c>
      <c r="AH14" s="388" t="s">
        <v>55</v>
      </c>
      <c r="AI14" s="524">
        <f>13414723/2</f>
        <v>6707361.5</v>
      </c>
      <c r="AJ14" s="522" t="s">
        <v>1065</v>
      </c>
    </row>
    <row r="15" spans="1:36" s="254" customFormat="1" ht="114" x14ac:dyDescent="0.25">
      <c r="A15" s="388">
        <v>1</v>
      </c>
      <c r="B15" s="263" t="s">
        <v>44</v>
      </c>
      <c r="C15" s="388">
        <v>1</v>
      </c>
      <c r="D15" s="388">
        <v>11</v>
      </c>
      <c r="E15" s="263" t="s">
        <v>620</v>
      </c>
      <c r="F15" s="388">
        <v>3</v>
      </c>
      <c r="G15" s="388">
        <v>113</v>
      </c>
      <c r="H15" s="389" t="s">
        <v>631</v>
      </c>
      <c r="I15" s="388">
        <v>5</v>
      </c>
      <c r="J15" s="388">
        <v>16</v>
      </c>
      <c r="K15" s="263" t="s">
        <v>632</v>
      </c>
      <c r="L15" s="390">
        <v>2020051290020</v>
      </c>
      <c r="M15" s="388">
        <v>2</v>
      </c>
      <c r="N15" s="388">
        <v>1132</v>
      </c>
      <c r="O15" s="263" t="s">
        <v>637</v>
      </c>
      <c r="P15" s="388" t="s">
        <v>50</v>
      </c>
      <c r="Q15" s="388">
        <v>4</v>
      </c>
      <c r="R15" s="388" t="s">
        <v>51</v>
      </c>
      <c r="S15" s="388">
        <v>1</v>
      </c>
      <c r="T15" s="263" t="s">
        <v>624</v>
      </c>
      <c r="U15" s="263" t="s">
        <v>638</v>
      </c>
      <c r="V15" s="388" t="s">
        <v>50</v>
      </c>
      <c r="W15" s="395">
        <v>2000</v>
      </c>
      <c r="X15" s="388" t="s">
        <v>190</v>
      </c>
      <c r="Y15" s="388">
        <v>300</v>
      </c>
      <c r="Z15" s="388">
        <v>490</v>
      </c>
      <c r="AA15" s="388">
        <v>700</v>
      </c>
      <c r="AB15" s="388">
        <f>469+342</f>
        <v>811</v>
      </c>
      <c r="AC15" s="388">
        <v>1300</v>
      </c>
      <c r="AD15" s="388">
        <v>2000</v>
      </c>
      <c r="AE15" s="391">
        <v>0</v>
      </c>
      <c r="AF15" s="394">
        <v>20288500</v>
      </c>
      <c r="AG15" s="388" t="s">
        <v>303</v>
      </c>
      <c r="AH15" s="388" t="s">
        <v>55</v>
      </c>
      <c r="AI15" s="523">
        <f>18185277/2</f>
        <v>9092638.5</v>
      </c>
      <c r="AJ15" s="522" t="s">
        <v>1066</v>
      </c>
    </row>
    <row r="16" spans="1:36" s="254" customFormat="1" ht="114" x14ac:dyDescent="0.25">
      <c r="A16" s="388">
        <v>1</v>
      </c>
      <c r="B16" s="263" t="s">
        <v>44</v>
      </c>
      <c r="C16" s="388">
        <v>1</v>
      </c>
      <c r="D16" s="388">
        <v>11</v>
      </c>
      <c r="E16" s="263" t="s">
        <v>620</v>
      </c>
      <c r="F16" s="388">
        <v>3</v>
      </c>
      <c r="G16" s="388">
        <v>113</v>
      </c>
      <c r="H16" s="389" t="s">
        <v>631</v>
      </c>
      <c r="I16" s="388">
        <v>5</v>
      </c>
      <c r="J16" s="388">
        <v>16</v>
      </c>
      <c r="K16" s="263" t="s">
        <v>632</v>
      </c>
      <c r="L16" s="390">
        <v>2020051290020</v>
      </c>
      <c r="M16" s="388">
        <v>2</v>
      </c>
      <c r="N16" s="388">
        <v>1132</v>
      </c>
      <c r="O16" s="263" t="s">
        <v>637</v>
      </c>
      <c r="P16" s="388" t="s">
        <v>50</v>
      </c>
      <c r="Q16" s="388">
        <v>4</v>
      </c>
      <c r="R16" s="388" t="s">
        <v>51</v>
      </c>
      <c r="S16" s="388">
        <v>1</v>
      </c>
      <c r="T16" s="263" t="s">
        <v>624</v>
      </c>
      <c r="U16" s="263" t="s">
        <v>639</v>
      </c>
      <c r="V16" s="388" t="s">
        <v>50</v>
      </c>
      <c r="W16" s="388">
        <f>47*2</f>
        <v>94</v>
      </c>
      <c r="X16" s="388" t="s">
        <v>51</v>
      </c>
      <c r="Y16" s="388">
        <v>19</v>
      </c>
      <c r="Z16" s="388">
        <v>65</v>
      </c>
      <c r="AA16" s="388">
        <f>19+28</f>
        <v>47</v>
      </c>
      <c r="AB16" s="388">
        <v>68</v>
      </c>
      <c r="AC16" s="388">
        <f>47+19</f>
        <v>66</v>
      </c>
      <c r="AD16" s="388">
        <f>66+28</f>
        <v>94</v>
      </c>
      <c r="AE16" s="391">
        <v>1</v>
      </c>
      <c r="AF16" s="394">
        <v>12000000</v>
      </c>
      <c r="AG16" s="388" t="s">
        <v>327</v>
      </c>
      <c r="AH16" s="388" t="s">
        <v>55</v>
      </c>
      <c r="AI16" s="524">
        <f>18133333/2</f>
        <v>9066666.5</v>
      </c>
      <c r="AJ16" s="522" t="s">
        <v>1067</v>
      </c>
    </row>
    <row r="17" spans="1:36" s="254" customFormat="1" ht="57" x14ac:dyDescent="0.25">
      <c r="A17" s="388">
        <v>1</v>
      </c>
      <c r="B17" s="263" t="s">
        <v>44</v>
      </c>
      <c r="C17" s="388">
        <v>1</v>
      </c>
      <c r="D17" s="388">
        <v>11</v>
      </c>
      <c r="E17" s="263" t="s">
        <v>620</v>
      </c>
      <c r="F17" s="388">
        <v>3</v>
      </c>
      <c r="G17" s="388">
        <v>113</v>
      </c>
      <c r="H17" s="389" t="s">
        <v>631</v>
      </c>
      <c r="I17" s="388">
        <v>5</v>
      </c>
      <c r="J17" s="388">
        <v>16</v>
      </c>
      <c r="K17" s="263" t="s">
        <v>632</v>
      </c>
      <c r="L17" s="390">
        <v>2020051290020</v>
      </c>
      <c r="M17" s="388">
        <v>3</v>
      </c>
      <c r="N17" s="388">
        <v>1133</v>
      </c>
      <c r="O17" s="263" t="s">
        <v>640</v>
      </c>
      <c r="P17" s="388" t="s">
        <v>50</v>
      </c>
      <c r="Q17" s="388">
        <v>4</v>
      </c>
      <c r="R17" s="388" t="s">
        <v>51</v>
      </c>
      <c r="S17" s="388">
        <v>1</v>
      </c>
      <c r="T17" s="263" t="s">
        <v>624</v>
      </c>
      <c r="U17" s="263" t="s">
        <v>641</v>
      </c>
      <c r="V17" s="388" t="s">
        <v>50</v>
      </c>
      <c r="W17" s="388">
        <v>4</v>
      </c>
      <c r="X17" s="388" t="s">
        <v>172</v>
      </c>
      <c r="Y17" s="388">
        <v>1</v>
      </c>
      <c r="Z17" s="388">
        <v>1</v>
      </c>
      <c r="AA17" s="388">
        <v>1</v>
      </c>
      <c r="AB17" s="388">
        <v>1</v>
      </c>
      <c r="AC17" s="388">
        <v>1</v>
      </c>
      <c r="AD17" s="388">
        <v>1</v>
      </c>
      <c r="AE17" s="391">
        <v>0</v>
      </c>
      <c r="AF17" s="394">
        <v>11974028</v>
      </c>
      <c r="AG17" s="388" t="s">
        <v>894</v>
      </c>
      <c r="AH17" s="388" t="s">
        <v>55</v>
      </c>
      <c r="AI17" s="524">
        <f>13414723/2</f>
        <v>6707361.5</v>
      </c>
      <c r="AJ17" s="522" t="s">
        <v>998</v>
      </c>
    </row>
    <row r="18" spans="1:36" s="254" customFormat="1" ht="114" x14ac:dyDescent="0.25">
      <c r="A18" s="388">
        <v>1</v>
      </c>
      <c r="B18" s="263" t="s">
        <v>44</v>
      </c>
      <c r="C18" s="388">
        <v>1</v>
      </c>
      <c r="D18" s="388">
        <v>11</v>
      </c>
      <c r="E18" s="263" t="s">
        <v>620</v>
      </c>
      <c r="F18" s="388">
        <v>4</v>
      </c>
      <c r="G18" s="388">
        <v>114</v>
      </c>
      <c r="H18" s="389" t="s">
        <v>642</v>
      </c>
      <c r="I18" s="388">
        <v>5</v>
      </c>
      <c r="J18" s="388">
        <v>17</v>
      </c>
      <c r="K18" s="263" t="s">
        <v>626</v>
      </c>
      <c r="L18" s="390">
        <v>2020051290019</v>
      </c>
      <c r="M18" s="388">
        <v>3</v>
      </c>
      <c r="N18" s="388">
        <v>1143</v>
      </c>
      <c r="O18" s="263" t="s">
        <v>643</v>
      </c>
      <c r="P18" s="388" t="s">
        <v>210</v>
      </c>
      <c r="Q18" s="391">
        <v>1</v>
      </c>
      <c r="R18" s="388" t="s">
        <v>85</v>
      </c>
      <c r="S18" s="391">
        <v>1</v>
      </c>
      <c r="T18" s="263" t="s">
        <v>624</v>
      </c>
      <c r="U18" s="263" t="s">
        <v>941</v>
      </c>
      <c r="V18" s="388" t="s">
        <v>210</v>
      </c>
      <c r="W18" s="391">
        <v>1</v>
      </c>
      <c r="X18" s="388" t="s">
        <v>190</v>
      </c>
      <c r="Y18" s="393">
        <v>0.1</v>
      </c>
      <c r="Z18" s="393">
        <v>0.1</v>
      </c>
      <c r="AA18" s="393">
        <v>0.25</v>
      </c>
      <c r="AB18" s="393">
        <v>0.25</v>
      </c>
      <c r="AC18" s="393">
        <v>0.55000000000000004</v>
      </c>
      <c r="AD18" s="393">
        <v>1</v>
      </c>
      <c r="AE18" s="391">
        <v>0</v>
      </c>
      <c r="AF18" s="394">
        <v>12500000</v>
      </c>
      <c r="AG18" s="388" t="s">
        <v>227</v>
      </c>
      <c r="AH18" s="388" t="s">
        <v>155</v>
      </c>
      <c r="AI18" s="524">
        <f t="shared" ref="AI18:AI20" si="1">30756029/6</f>
        <v>5126004.833333333</v>
      </c>
      <c r="AJ18" s="522" t="s">
        <v>1068</v>
      </c>
    </row>
    <row r="19" spans="1:36" s="254" customFormat="1" ht="85.5" x14ac:dyDescent="0.25">
      <c r="A19" s="388">
        <v>1</v>
      </c>
      <c r="B19" s="263" t="s">
        <v>44</v>
      </c>
      <c r="C19" s="388">
        <v>1</v>
      </c>
      <c r="D19" s="388">
        <v>11</v>
      </c>
      <c r="E19" s="263" t="s">
        <v>620</v>
      </c>
      <c r="F19" s="388">
        <v>4</v>
      </c>
      <c r="G19" s="388">
        <v>114</v>
      </c>
      <c r="H19" s="389" t="s">
        <v>642</v>
      </c>
      <c r="I19" s="388">
        <v>5</v>
      </c>
      <c r="J19" s="388">
        <v>17</v>
      </c>
      <c r="K19" s="263" t="s">
        <v>626</v>
      </c>
      <c r="L19" s="390">
        <v>2020051290019</v>
      </c>
      <c r="M19" s="388">
        <v>4</v>
      </c>
      <c r="N19" s="388">
        <v>1144</v>
      </c>
      <c r="O19" s="263" t="s">
        <v>644</v>
      </c>
      <c r="P19" s="388" t="s">
        <v>50</v>
      </c>
      <c r="Q19" s="388">
        <v>4</v>
      </c>
      <c r="R19" s="388" t="s">
        <v>51</v>
      </c>
      <c r="S19" s="388">
        <v>1</v>
      </c>
      <c r="T19" s="263" t="s">
        <v>624</v>
      </c>
      <c r="U19" s="263" t="s">
        <v>645</v>
      </c>
      <c r="V19" s="388" t="s">
        <v>50</v>
      </c>
      <c r="W19" s="388">
        <v>4</v>
      </c>
      <c r="X19" s="388" t="s">
        <v>172</v>
      </c>
      <c r="Y19" s="388">
        <v>1</v>
      </c>
      <c r="Z19" s="388">
        <v>1</v>
      </c>
      <c r="AA19" s="388">
        <v>1</v>
      </c>
      <c r="AB19" s="388">
        <v>1</v>
      </c>
      <c r="AC19" s="388">
        <v>1</v>
      </c>
      <c r="AD19" s="388">
        <v>1</v>
      </c>
      <c r="AE19" s="391">
        <v>0</v>
      </c>
      <c r="AF19" s="394">
        <v>12500000</v>
      </c>
      <c r="AG19" s="388" t="s">
        <v>227</v>
      </c>
      <c r="AH19" s="388" t="s">
        <v>155</v>
      </c>
      <c r="AI19" s="524">
        <f t="shared" si="1"/>
        <v>5126004.833333333</v>
      </c>
      <c r="AJ19" s="522" t="s">
        <v>999</v>
      </c>
    </row>
    <row r="20" spans="1:36" s="254" customFormat="1" ht="85.5" x14ac:dyDescent="0.25">
      <c r="A20" s="388">
        <v>1</v>
      </c>
      <c r="B20" s="263" t="s">
        <v>44</v>
      </c>
      <c r="C20" s="388">
        <v>1</v>
      </c>
      <c r="D20" s="388">
        <v>11</v>
      </c>
      <c r="E20" s="263" t="s">
        <v>620</v>
      </c>
      <c r="F20" s="388">
        <v>4</v>
      </c>
      <c r="G20" s="388">
        <v>114</v>
      </c>
      <c r="H20" s="389" t="s">
        <v>642</v>
      </c>
      <c r="I20" s="388">
        <v>5</v>
      </c>
      <c r="J20" s="388">
        <v>17</v>
      </c>
      <c r="K20" s="263" t="s">
        <v>626</v>
      </c>
      <c r="L20" s="390">
        <v>2020051290019</v>
      </c>
      <c r="M20" s="388">
        <v>4</v>
      </c>
      <c r="N20" s="388">
        <v>1144</v>
      </c>
      <c r="O20" s="263" t="s">
        <v>644</v>
      </c>
      <c r="P20" s="388" t="s">
        <v>50</v>
      </c>
      <c r="Q20" s="388">
        <v>4</v>
      </c>
      <c r="R20" s="388" t="s">
        <v>51</v>
      </c>
      <c r="S20" s="388">
        <v>1</v>
      </c>
      <c r="T20" s="263" t="s">
        <v>624</v>
      </c>
      <c r="U20" s="263" t="s">
        <v>646</v>
      </c>
      <c r="V20" s="388" t="s">
        <v>50</v>
      </c>
      <c r="W20" s="388">
        <v>4</v>
      </c>
      <c r="X20" s="388" t="s">
        <v>172</v>
      </c>
      <c r="Y20" s="388">
        <v>1</v>
      </c>
      <c r="Z20" s="388">
        <v>1</v>
      </c>
      <c r="AA20" s="388">
        <v>1</v>
      </c>
      <c r="AB20" s="388">
        <v>1</v>
      </c>
      <c r="AC20" s="388">
        <v>1</v>
      </c>
      <c r="AD20" s="388">
        <v>1</v>
      </c>
      <c r="AE20" s="391">
        <v>0</v>
      </c>
      <c r="AF20" s="394">
        <v>12500000</v>
      </c>
      <c r="AG20" s="388" t="s">
        <v>227</v>
      </c>
      <c r="AH20" s="388" t="s">
        <v>155</v>
      </c>
      <c r="AI20" s="524">
        <f t="shared" si="1"/>
        <v>5126004.833333333</v>
      </c>
      <c r="AJ20" s="522" t="s">
        <v>1069</v>
      </c>
    </row>
    <row r="21" spans="1:36" s="254" customFormat="1" ht="71.25" x14ac:dyDescent="0.25">
      <c r="A21" s="388">
        <v>1</v>
      </c>
      <c r="B21" s="389" t="s">
        <v>44</v>
      </c>
      <c r="C21" s="388">
        <v>3</v>
      </c>
      <c r="D21" s="388">
        <v>13</v>
      </c>
      <c r="E21" s="389" t="s">
        <v>647</v>
      </c>
      <c r="F21" s="388">
        <v>1</v>
      </c>
      <c r="G21" s="388">
        <v>131</v>
      </c>
      <c r="H21" s="389" t="s">
        <v>648</v>
      </c>
      <c r="I21" s="388">
        <v>10</v>
      </c>
      <c r="J21" s="388">
        <v>16</v>
      </c>
      <c r="K21" s="389" t="s">
        <v>649</v>
      </c>
      <c r="L21" s="390">
        <v>2020051290051</v>
      </c>
      <c r="M21" s="396">
        <v>1</v>
      </c>
      <c r="N21" s="396">
        <v>1311</v>
      </c>
      <c r="O21" s="263" t="s">
        <v>650</v>
      </c>
      <c r="P21" s="396" t="s">
        <v>210</v>
      </c>
      <c r="Q21" s="391">
        <v>1</v>
      </c>
      <c r="R21" s="388" t="s">
        <v>85</v>
      </c>
      <c r="S21" s="391">
        <v>0.5</v>
      </c>
      <c r="T21" s="263" t="s">
        <v>624</v>
      </c>
      <c r="U21" s="339" t="s">
        <v>651</v>
      </c>
      <c r="V21" s="388" t="s">
        <v>210</v>
      </c>
      <c r="W21" s="397">
        <v>1</v>
      </c>
      <c r="X21" s="388" t="s">
        <v>190</v>
      </c>
      <c r="Y21" s="393">
        <v>0.15</v>
      </c>
      <c r="Z21" s="393">
        <v>0.15</v>
      </c>
      <c r="AA21" s="393">
        <v>0.4</v>
      </c>
      <c r="AB21" s="393">
        <v>0.4</v>
      </c>
      <c r="AC21" s="393">
        <v>0.6</v>
      </c>
      <c r="AD21" s="393">
        <v>1</v>
      </c>
      <c r="AE21" s="391">
        <v>0</v>
      </c>
      <c r="AF21" s="394">
        <v>40400000</v>
      </c>
      <c r="AG21" s="388" t="s">
        <v>221</v>
      </c>
      <c r="AH21" s="388" t="s">
        <v>155</v>
      </c>
      <c r="AI21" s="388">
        <v>0</v>
      </c>
      <c r="AJ21" s="522" t="s">
        <v>1070</v>
      </c>
    </row>
    <row r="22" spans="1:36" s="254" customFormat="1" ht="71.25" x14ac:dyDescent="0.25">
      <c r="A22" s="388">
        <v>1</v>
      </c>
      <c r="B22" s="389" t="s">
        <v>44</v>
      </c>
      <c r="C22" s="388">
        <v>3</v>
      </c>
      <c r="D22" s="388">
        <v>13</v>
      </c>
      <c r="E22" s="389" t="s">
        <v>647</v>
      </c>
      <c r="F22" s="388">
        <v>1</v>
      </c>
      <c r="G22" s="388">
        <v>131</v>
      </c>
      <c r="H22" s="389" t="s">
        <v>648</v>
      </c>
      <c r="I22" s="388">
        <v>10</v>
      </c>
      <c r="J22" s="388">
        <v>16</v>
      </c>
      <c r="K22" s="389" t="s">
        <v>649</v>
      </c>
      <c r="L22" s="390">
        <v>2020051290051</v>
      </c>
      <c r="M22" s="396">
        <v>1</v>
      </c>
      <c r="N22" s="396">
        <v>1311</v>
      </c>
      <c r="O22" s="263" t="s">
        <v>650</v>
      </c>
      <c r="P22" s="396" t="s">
        <v>210</v>
      </c>
      <c r="Q22" s="391">
        <v>1</v>
      </c>
      <c r="R22" s="388" t="s">
        <v>85</v>
      </c>
      <c r="S22" s="391">
        <v>0.5</v>
      </c>
      <c r="T22" s="263" t="s">
        <v>624</v>
      </c>
      <c r="U22" s="339" t="s">
        <v>652</v>
      </c>
      <c r="V22" s="388" t="s">
        <v>210</v>
      </c>
      <c r="W22" s="397">
        <v>1</v>
      </c>
      <c r="X22" s="388" t="s">
        <v>190</v>
      </c>
      <c r="Y22" s="393">
        <v>0.15</v>
      </c>
      <c r="Z22" s="393">
        <v>0.15</v>
      </c>
      <c r="AA22" s="393">
        <v>0.6</v>
      </c>
      <c r="AB22" s="393">
        <v>0.6</v>
      </c>
      <c r="AC22" s="393">
        <v>0.75</v>
      </c>
      <c r="AD22" s="393">
        <v>1</v>
      </c>
      <c r="AE22" s="391">
        <v>0</v>
      </c>
      <c r="AF22" s="394">
        <v>40400000</v>
      </c>
      <c r="AG22" s="388" t="s">
        <v>221</v>
      </c>
      <c r="AH22" s="388" t="s">
        <v>155</v>
      </c>
      <c r="AI22" s="388">
        <v>0</v>
      </c>
      <c r="AJ22" s="522" t="s">
        <v>1071</v>
      </c>
    </row>
    <row r="23" spans="1:36" s="254" customFormat="1" ht="85.5" x14ac:dyDescent="0.25">
      <c r="A23" s="388">
        <v>1</v>
      </c>
      <c r="B23" s="389" t="s">
        <v>44</v>
      </c>
      <c r="C23" s="388">
        <v>3</v>
      </c>
      <c r="D23" s="388">
        <v>13</v>
      </c>
      <c r="E23" s="389" t="s">
        <v>647</v>
      </c>
      <c r="F23" s="388">
        <v>1</v>
      </c>
      <c r="G23" s="388">
        <v>131</v>
      </c>
      <c r="H23" s="389" t="s">
        <v>648</v>
      </c>
      <c r="I23" s="388">
        <v>10</v>
      </c>
      <c r="J23" s="388">
        <v>16</v>
      </c>
      <c r="K23" s="389" t="s">
        <v>649</v>
      </c>
      <c r="L23" s="390">
        <v>2020051290051</v>
      </c>
      <c r="M23" s="396">
        <v>1</v>
      </c>
      <c r="N23" s="396">
        <v>1311</v>
      </c>
      <c r="O23" s="263" t="s">
        <v>650</v>
      </c>
      <c r="P23" s="396" t="s">
        <v>210</v>
      </c>
      <c r="Q23" s="391">
        <v>1</v>
      </c>
      <c r="R23" s="388" t="s">
        <v>85</v>
      </c>
      <c r="S23" s="391">
        <v>0.5</v>
      </c>
      <c r="T23" s="263" t="s">
        <v>624</v>
      </c>
      <c r="U23" s="339" t="s">
        <v>944</v>
      </c>
      <c r="V23" s="388" t="s">
        <v>50</v>
      </c>
      <c r="W23" s="388">
        <v>4</v>
      </c>
      <c r="X23" s="388" t="s">
        <v>172</v>
      </c>
      <c r="Y23" s="388">
        <v>1</v>
      </c>
      <c r="Z23" s="388">
        <v>1</v>
      </c>
      <c r="AA23" s="388">
        <v>1</v>
      </c>
      <c r="AB23" s="388">
        <v>1</v>
      </c>
      <c r="AC23" s="388">
        <v>1</v>
      </c>
      <c r="AD23" s="388">
        <v>1</v>
      </c>
      <c r="AE23" s="391">
        <v>0</v>
      </c>
      <c r="AF23" s="394">
        <v>40400000</v>
      </c>
      <c r="AG23" s="388" t="s">
        <v>221</v>
      </c>
      <c r="AH23" s="388" t="s">
        <v>155</v>
      </c>
      <c r="AI23" s="388">
        <v>0</v>
      </c>
      <c r="AJ23" s="522" t="s">
        <v>1072</v>
      </c>
    </row>
    <row r="24" spans="1:36" s="254" customFormat="1" ht="71.25" x14ac:dyDescent="0.25">
      <c r="A24" s="388">
        <v>1</v>
      </c>
      <c r="B24" s="389" t="s">
        <v>44</v>
      </c>
      <c r="C24" s="388">
        <v>3</v>
      </c>
      <c r="D24" s="388">
        <v>13</v>
      </c>
      <c r="E24" s="389" t="s">
        <v>647</v>
      </c>
      <c r="F24" s="388">
        <v>1</v>
      </c>
      <c r="G24" s="388">
        <v>131</v>
      </c>
      <c r="H24" s="389" t="s">
        <v>648</v>
      </c>
      <c r="I24" s="388">
        <v>10</v>
      </c>
      <c r="J24" s="388">
        <v>16</v>
      </c>
      <c r="K24" s="389" t="s">
        <v>649</v>
      </c>
      <c r="L24" s="390">
        <v>2020051290051</v>
      </c>
      <c r="M24" s="396">
        <v>1</v>
      </c>
      <c r="N24" s="396">
        <v>1311</v>
      </c>
      <c r="O24" s="263" t="s">
        <v>650</v>
      </c>
      <c r="P24" s="396" t="s">
        <v>210</v>
      </c>
      <c r="Q24" s="391">
        <v>1</v>
      </c>
      <c r="R24" s="388" t="s">
        <v>85</v>
      </c>
      <c r="S24" s="391">
        <v>0.5</v>
      </c>
      <c r="T24" s="263" t="s">
        <v>624</v>
      </c>
      <c r="U24" s="339" t="s">
        <v>653</v>
      </c>
      <c r="V24" s="388" t="s">
        <v>50</v>
      </c>
      <c r="W24" s="388">
        <v>4</v>
      </c>
      <c r="X24" s="388" t="s">
        <v>172</v>
      </c>
      <c r="Y24" s="388">
        <v>1</v>
      </c>
      <c r="Z24" s="388">
        <v>1</v>
      </c>
      <c r="AA24" s="388">
        <v>1</v>
      </c>
      <c r="AB24" s="388">
        <v>1</v>
      </c>
      <c r="AC24" s="388">
        <v>1</v>
      </c>
      <c r="AD24" s="388">
        <v>1</v>
      </c>
      <c r="AE24" s="391">
        <v>0</v>
      </c>
      <c r="AF24" s="394">
        <v>40400000</v>
      </c>
      <c r="AG24" s="388" t="s">
        <v>221</v>
      </c>
      <c r="AH24" s="388" t="s">
        <v>155</v>
      </c>
      <c r="AI24" s="388">
        <v>0</v>
      </c>
      <c r="AJ24" s="522" t="s">
        <v>1073</v>
      </c>
    </row>
    <row r="25" spans="1:36" s="254" customFormat="1" ht="71.25" x14ac:dyDescent="0.25">
      <c r="A25" s="388">
        <v>1</v>
      </c>
      <c r="B25" s="389" t="s">
        <v>44</v>
      </c>
      <c r="C25" s="388">
        <v>3</v>
      </c>
      <c r="D25" s="388">
        <v>13</v>
      </c>
      <c r="E25" s="389" t="s">
        <v>647</v>
      </c>
      <c r="F25" s="388">
        <v>1</v>
      </c>
      <c r="G25" s="388">
        <v>131</v>
      </c>
      <c r="H25" s="389" t="s">
        <v>648</v>
      </c>
      <c r="I25" s="388">
        <v>10</v>
      </c>
      <c r="J25" s="388">
        <v>9</v>
      </c>
      <c r="K25" s="389" t="s">
        <v>649</v>
      </c>
      <c r="L25" s="390">
        <v>2020051290051</v>
      </c>
      <c r="M25" s="388">
        <v>2</v>
      </c>
      <c r="N25" s="388">
        <v>1312</v>
      </c>
      <c r="O25" s="263" t="s">
        <v>654</v>
      </c>
      <c r="P25" s="388" t="s">
        <v>50</v>
      </c>
      <c r="Q25" s="388">
        <v>3</v>
      </c>
      <c r="R25" s="388" t="s">
        <v>51</v>
      </c>
      <c r="S25" s="388">
        <v>1</v>
      </c>
      <c r="T25" s="263" t="s">
        <v>624</v>
      </c>
      <c r="U25" s="263" t="s">
        <v>655</v>
      </c>
      <c r="V25" s="388" t="s">
        <v>330</v>
      </c>
      <c r="W25" s="388">
        <v>12</v>
      </c>
      <c r="X25" s="388" t="s">
        <v>190</v>
      </c>
      <c r="Y25" s="388">
        <v>3</v>
      </c>
      <c r="Z25" s="388">
        <v>1</v>
      </c>
      <c r="AA25" s="388">
        <v>3</v>
      </c>
      <c r="AB25" s="388">
        <v>3</v>
      </c>
      <c r="AC25" s="388">
        <v>3</v>
      </c>
      <c r="AD25" s="388">
        <v>3</v>
      </c>
      <c r="AE25" s="391">
        <v>0</v>
      </c>
      <c r="AF25" s="394">
        <v>40400000</v>
      </c>
      <c r="AG25" s="388" t="s">
        <v>221</v>
      </c>
      <c r="AH25" s="388" t="s">
        <v>155</v>
      </c>
      <c r="AI25" s="388">
        <v>0</v>
      </c>
      <c r="AJ25" s="522" t="s">
        <v>1074</v>
      </c>
    </row>
    <row r="26" spans="1:36" s="254" customFormat="1" ht="114" x14ac:dyDescent="0.25">
      <c r="A26" s="388">
        <v>1</v>
      </c>
      <c r="B26" s="263" t="s">
        <v>44</v>
      </c>
      <c r="C26" s="388">
        <v>4</v>
      </c>
      <c r="D26" s="388">
        <v>14</v>
      </c>
      <c r="E26" s="263" t="s">
        <v>656</v>
      </c>
      <c r="F26" s="388">
        <v>1</v>
      </c>
      <c r="G26" s="388">
        <v>141</v>
      </c>
      <c r="H26" s="389" t="s">
        <v>657</v>
      </c>
      <c r="I26" s="388">
        <v>10</v>
      </c>
      <c r="J26" s="388">
        <v>16</v>
      </c>
      <c r="K26" s="263" t="s">
        <v>658</v>
      </c>
      <c r="L26" s="390">
        <v>2020051290017</v>
      </c>
      <c r="M26" s="388">
        <v>2</v>
      </c>
      <c r="N26" s="388">
        <v>1412</v>
      </c>
      <c r="O26" s="263" t="s">
        <v>659</v>
      </c>
      <c r="P26" s="388" t="s">
        <v>210</v>
      </c>
      <c r="Q26" s="391">
        <v>1</v>
      </c>
      <c r="R26" s="388" t="s">
        <v>85</v>
      </c>
      <c r="S26" s="391">
        <v>0.5</v>
      </c>
      <c r="T26" s="263" t="s">
        <v>624</v>
      </c>
      <c r="U26" s="263" t="s">
        <v>942</v>
      </c>
      <c r="V26" s="388" t="s">
        <v>210</v>
      </c>
      <c r="W26" s="391">
        <v>1</v>
      </c>
      <c r="X26" s="388" t="s">
        <v>190</v>
      </c>
      <c r="Y26" s="393">
        <v>0.1</v>
      </c>
      <c r="Z26" s="393">
        <v>0.1</v>
      </c>
      <c r="AA26" s="393">
        <v>0.25</v>
      </c>
      <c r="AB26" s="393">
        <v>0.25</v>
      </c>
      <c r="AC26" s="393">
        <v>0.5</v>
      </c>
      <c r="AD26" s="393">
        <v>1</v>
      </c>
      <c r="AE26" s="391">
        <v>0</v>
      </c>
      <c r="AF26" s="398">
        <v>108100000</v>
      </c>
      <c r="AG26" s="388" t="s">
        <v>231</v>
      </c>
      <c r="AH26" s="388" t="s">
        <v>155</v>
      </c>
      <c r="AI26" s="523">
        <v>24368156</v>
      </c>
      <c r="AJ26" s="522" t="s">
        <v>1075</v>
      </c>
    </row>
    <row r="27" spans="1:36" s="254" customFormat="1" ht="85.5" x14ac:dyDescent="0.25">
      <c r="A27" s="388">
        <v>1</v>
      </c>
      <c r="B27" s="263" t="s">
        <v>44</v>
      </c>
      <c r="C27" s="388">
        <v>4</v>
      </c>
      <c r="D27" s="388">
        <v>14</v>
      </c>
      <c r="E27" s="263" t="s">
        <v>656</v>
      </c>
      <c r="F27" s="388">
        <v>1</v>
      </c>
      <c r="G27" s="388">
        <v>141</v>
      </c>
      <c r="H27" s="389" t="s">
        <v>657</v>
      </c>
      <c r="I27" s="388">
        <v>1</v>
      </c>
      <c r="J27" s="388">
        <v>3</v>
      </c>
      <c r="K27" s="263" t="s">
        <v>658</v>
      </c>
      <c r="L27" s="390">
        <v>2020051290017</v>
      </c>
      <c r="M27" s="388">
        <v>3</v>
      </c>
      <c r="N27" s="388">
        <v>1413</v>
      </c>
      <c r="O27" s="263" t="s">
        <v>660</v>
      </c>
      <c r="P27" s="388" t="s">
        <v>50</v>
      </c>
      <c r="Q27" s="388">
        <v>3</v>
      </c>
      <c r="R27" s="388" t="s">
        <v>51</v>
      </c>
      <c r="S27" s="388">
        <v>1</v>
      </c>
      <c r="T27" s="263" t="s">
        <v>624</v>
      </c>
      <c r="U27" s="263" t="s">
        <v>661</v>
      </c>
      <c r="V27" s="388" t="s">
        <v>50</v>
      </c>
      <c r="W27" s="395">
        <v>800</v>
      </c>
      <c r="X27" s="388" t="s">
        <v>190</v>
      </c>
      <c r="Y27" s="388">
        <v>100</v>
      </c>
      <c r="Z27" s="388">
        <v>420</v>
      </c>
      <c r="AA27" s="388">
        <v>500</v>
      </c>
      <c r="AB27" s="388">
        <v>186</v>
      </c>
      <c r="AC27" s="388">
        <v>700</v>
      </c>
      <c r="AD27" s="388">
        <v>800</v>
      </c>
      <c r="AE27" s="391">
        <v>0</v>
      </c>
      <c r="AF27" s="394">
        <v>48400000</v>
      </c>
      <c r="AG27" s="388" t="s">
        <v>208</v>
      </c>
      <c r="AH27" s="388" t="s">
        <v>155</v>
      </c>
      <c r="AI27" s="524">
        <v>13156400</v>
      </c>
      <c r="AJ27" s="522" t="s">
        <v>1076</v>
      </c>
    </row>
    <row r="28" spans="1:36" s="254" customFormat="1" ht="71.25" x14ac:dyDescent="0.25">
      <c r="A28" s="388">
        <v>1</v>
      </c>
      <c r="B28" s="263" t="s">
        <v>44</v>
      </c>
      <c r="C28" s="388">
        <v>7</v>
      </c>
      <c r="D28" s="388">
        <v>17</v>
      </c>
      <c r="E28" s="263" t="s">
        <v>663</v>
      </c>
      <c r="F28" s="388">
        <v>1</v>
      </c>
      <c r="G28" s="388">
        <v>171</v>
      </c>
      <c r="H28" s="389" t="s">
        <v>664</v>
      </c>
      <c r="I28" s="388">
        <v>10</v>
      </c>
      <c r="J28" s="388">
        <v>16</v>
      </c>
      <c r="K28" s="263" t="s">
        <v>665</v>
      </c>
      <c r="L28" s="390">
        <v>2020051290018</v>
      </c>
      <c r="M28" s="388">
        <v>2</v>
      </c>
      <c r="N28" s="388">
        <v>1712</v>
      </c>
      <c r="O28" s="263" t="s">
        <v>666</v>
      </c>
      <c r="P28" s="388" t="s">
        <v>50</v>
      </c>
      <c r="Q28" s="388">
        <v>4</v>
      </c>
      <c r="R28" s="388" t="s">
        <v>51</v>
      </c>
      <c r="S28" s="388">
        <v>1</v>
      </c>
      <c r="T28" s="263" t="s">
        <v>624</v>
      </c>
      <c r="U28" s="263" t="s">
        <v>943</v>
      </c>
      <c r="V28" s="388" t="s">
        <v>50</v>
      </c>
      <c r="W28" s="388">
        <v>4</v>
      </c>
      <c r="X28" s="388" t="s">
        <v>172</v>
      </c>
      <c r="Y28" s="388">
        <v>1</v>
      </c>
      <c r="Z28" s="388">
        <v>1</v>
      </c>
      <c r="AA28" s="388">
        <v>1</v>
      </c>
      <c r="AB28" s="388">
        <v>1</v>
      </c>
      <c r="AC28" s="388">
        <v>1</v>
      </c>
      <c r="AD28" s="388">
        <v>1</v>
      </c>
      <c r="AE28" s="391">
        <v>0</v>
      </c>
      <c r="AF28" s="394">
        <v>12400000</v>
      </c>
      <c r="AG28" s="388" t="s">
        <v>196</v>
      </c>
      <c r="AH28" s="388" t="s">
        <v>155</v>
      </c>
      <c r="AI28" s="524">
        <f>26089333/4</f>
        <v>6522333.25</v>
      </c>
      <c r="AJ28" s="522" t="s">
        <v>1077</v>
      </c>
    </row>
    <row r="29" spans="1:36" s="254" customFormat="1" ht="57" x14ac:dyDescent="0.25">
      <c r="A29" s="388">
        <v>1</v>
      </c>
      <c r="B29" s="263" t="s">
        <v>44</v>
      </c>
      <c r="C29" s="388">
        <v>7</v>
      </c>
      <c r="D29" s="388">
        <v>17</v>
      </c>
      <c r="E29" s="263" t="s">
        <v>663</v>
      </c>
      <c r="F29" s="388">
        <v>1</v>
      </c>
      <c r="G29" s="388">
        <v>171</v>
      </c>
      <c r="H29" s="389" t="s">
        <v>664</v>
      </c>
      <c r="I29" s="388">
        <v>10</v>
      </c>
      <c r="J29" s="388">
        <v>16</v>
      </c>
      <c r="K29" s="263" t="s">
        <v>665</v>
      </c>
      <c r="L29" s="390">
        <v>2020051290018</v>
      </c>
      <c r="M29" s="388">
        <v>2</v>
      </c>
      <c r="N29" s="388">
        <v>1712</v>
      </c>
      <c r="O29" s="263" t="s">
        <v>666</v>
      </c>
      <c r="P29" s="388" t="s">
        <v>50</v>
      </c>
      <c r="Q29" s="388">
        <v>4</v>
      </c>
      <c r="R29" s="388" t="s">
        <v>51</v>
      </c>
      <c r="S29" s="388">
        <v>1</v>
      </c>
      <c r="T29" s="263" t="s">
        <v>624</v>
      </c>
      <c r="U29" s="263" t="s">
        <v>940</v>
      </c>
      <c r="V29" s="388" t="s">
        <v>210</v>
      </c>
      <c r="W29" s="391">
        <v>1</v>
      </c>
      <c r="X29" s="388" t="s">
        <v>190</v>
      </c>
      <c r="Y29" s="393">
        <v>0.15</v>
      </c>
      <c r="Z29" s="393">
        <v>0.15</v>
      </c>
      <c r="AA29" s="393">
        <v>0.45</v>
      </c>
      <c r="AB29" s="393">
        <v>0.45</v>
      </c>
      <c r="AC29" s="393">
        <v>0.6</v>
      </c>
      <c r="AD29" s="393">
        <v>1</v>
      </c>
      <c r="AE29" s="391">
        <v>0</v>
      </c>
      <c r="AF29" s="394">
        <v>12000000</v>
      </c>
      <c r="AG29" s="388" t="s">
        <v>196</v>
      </c>
      <c r="AH29" s="388" t="s">
        <v>155</v>
      </c>
      <c r="AI29" s="524">
        <f t="shared" ref="AI29:AI31" si="2">26089333/4</f>
        <v>6522333.25</v>
      </c>
      <c r="AJ29" s="522" t="s">
        <v>1078</v>
      </c>
    </row>
    <row r="30" spans="1:36" s="254" customFormat="1" ht="71.25" x14ac:dyDescent="0.25">
      <c r="A30" s="388">
        <v>1</v>
      </c>
      <c r="B30" s="263" t="s">
        <v>44</v>
      </c>
      <c r="C30" s="388">
        <v>7</v>
      </c>
      <c r="D30" s="388">
        <v>17</v>
      </c>
      <c r="E30" s="263" t="s">
        <v>663</v>
      </c>
      <c r="F30" s="388">
        <v>1</v>
      </c>
      <c r="G30" s="388">
        <v>171</v>
      </c>
      <c r="H30" s="389" t="s">
        <v>664</v>
      </c>
      <c r="I30" s="388">
        <v>10</v>
      </c>
      <c r="J30" s="388">
        <v>16</v>
      </c>
      <c r="K30" s="263" t="s">
        <v>665</v>
      </c>
      <c r="L30" s="390">
        <v>2020051290018</v>
      </c>
      <c r="M30" s="388">
        <v>2</v>
      </c>
      <c r="N30" s="388">
        <v>1712</v>
      </c>
      <c r="O30" s="263" t="s">
        <v>666</v>
      </c>
      <c r="P30" s="388" t="s">
        <v>50</v>
      </c>
      <c r="Q30" s="388">
        <v>4</v>
      </c>
      <c r="R30" s="388" t="s">
        <v>51</v>
      </c>
      <c r="S30" s="388">
        <v>1</v>
      </c>
      <c r="T30" s="263" t="s">
        <v>624</v>
      </c>
      <c r="U30" s="263" t="s">
        <v>667</v>
      </c>
      <c r="V30" s="388" t="s">
        <v>50</v>
      </c>
      <c r="W30" s="388">
        <v>4</v>
      </c>
      <c r="X30" s="388" t="s">
        <v>172</v>
      </c>
      <c r="Y30" s="388">
        <v>1</v>
      </c>
      <c r="Z30" s="388">
        <v>1</v>
      </c>
      <c r="AA30" s="388">
        <v>1</v>
      </c>
      <c r="AB30" s="388">
        <v>1</v>
      </c>
      <c r="AC30" s="388">
        <v>1</v>
      </c>
      <c r="AD30" s="388">
        <v>1</v>
      </c>
      <c r="AE30" s="391">
        <v>0</v>
      </c>
      <c r="AF30" s="394">
        <v>12000000</v>
      </c>
      <c r="AG30" s="388" t="s">
        <v>196</v>
      </c>
      <c r="AH30" s="388" t="s">
        <v>155</v>
      </c>
      <c r="AI30" s="524">
        <f t="shared" si="2"/>
        <v>6522333.25</v>
      </c>
      <c r="AJ30" s="522" t="s">
        <v>1079</v>
      </c>
    </row>
    <row r="31" spans="1:36" s="254" customFormat="1" ht="85.5" x14ac:dyDescent="0.25">
      <c r="A31" s="388">
        <v>1</v>
      </c>
      <c r="B31" s="263" t="s">
        <v>44</v>
      </c>
      <c r="C31" s="388">
        <v>7</v>
      </c>
      <c r="D31" s="388">
        <v>17</v>
      </c>
      <c r="E31" s="263" t="s">
        <v>663</v>
      </c>
      <c r="F31" s="388">
        <v>1</v>
      </c>
      <c r="G31" s="388">
        <v>171</v>
      </c>
      <c r="H31" s="389" t="s">
        <v>664</v>
      </c>
      <c r="I31" s="388">
        <v>8</v>
      </c>
      <c r="J31" s="388">
        <v>16</v>
      </c>
      <c r="K31" s="263" t="s">
        <v>665</v>
      </c>
      <c r="L31" s="390">
        <v>2020051290018</v>
      </c>
      <c r="M31" s="388">
        <v>3</v>
      </c>
      <c r="N31" s="388">
        <v>1713</v>
      </c>
      <c r="O31" s="263" t="s">
        <v>668</v>
      </c>
      <c r="P31" s="388" t="s">
        <v>50</v>
      </c>
      <c r="Q31" s="388">
        <v>4</v>
      </c>
      <c r="R31" s="388" t="s">
        <v>51</v>
      </c>
      <c r="S31" s="388">
        <v>1</v>
      </c>
      <c r="T31" s="263" t="s">
        <v>624</v>
      </c>
      <c r="U31" s="263" t="s">
        <v>669</v>
      </c>
      <c r="V31" s="388" t="s">
        <v>50</v>
      </c>
      <c r="W31" s="395">
        <v>47</v>
      </c>
      <c r="X31" s="388" t="s">
        <v>172</v>
      </c>
      <c r="Y31" s="388">
        <v>0</v>
      </c>
      <c r="Z31" s="388">
        <v>16</v>
      </c>
      <c r="AA31" s="388">
        <v>17</v>
      </c>
      <c r="AB31" s="388">
        <v>17</v>
      </c>
      <c r="AC31" s="388">
        <v>17</v>
      </c>
      <c r="AD31" s="388">
        <v>13</v>
      </c>
      <c r="AE31" s="391">
        <v>0</v>
      </c>
      <c r="AF31" s="394">
        <v>12000000</v>
      </c>
      <c r="AG31" s="388" t="s">
        <v>196</v>
      </c>
      <c r="AH31" s="388" t="s">
        <v>155</v>
      </c>
      <c r="AI31" s="524">
        <f t="shared" si="2"/>
        <v>6522333.25</v>
      </c>
      <c r="AJ31" s="263" t="s">
        <v>1080</v>
      </c>
    </row>
    <row r="32" spans="1:36" s="254" customFormat="1" x14ac:dyDescent="0.25"/>
  </sheetData>
  <autoFilter ref="A7:AJ31"/>
  <mergeCells count="18">
    <mergeCell ref="AA5:AJ5"/>
    <mergeCell ref="A6:T6"/>
    <mergeCell ref="U6:AD6"/>
    <mergeCell ref="AF6:AI6"/>
    <mergeCell ref="AJ6:AJ7"/>
    <mergeCell ref="A5:B5"/>
    <mergeCell ref="C5:G5"/>
    <mergeCell ref="H5:J5"/>
    <mergeCell ref="K5:N5"/>
    <mergeCell ref="P5:T5"/>
    <mergeCell ref="W5:X5"/>
    <mergeCell ref="A4:B4"/>
    <mergeCell ref="C4:AJ4"/>
    <mergeCell ref="A1:B3"/>
    <mergeCell ref="C1:AH3"/>
    <mergeCell ref="AI1:AJ1"/>
    <mergeCell ref="AI2:AJ2"/>
    <mergeCell ref="AI3:AJ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rgb="FF92D050"/>
  </sheetPr>
  <dimension ref="A1:AK29"/>
  <sheetViews>
    <sheetView showGridLines="0" topLeftCell="K8" workbookViewId="0">
      <pane xSplit="4" ySplit="1" topLeftCell="Q9" activePane="bottomRight" state="frozenSplit"/>
      <selection sqref="A1:B4"/>
      <selection pane="topRight" sqref="A1:B4"/>
      <selection pane="bottomLeft" sqref="A1:B4"/>
      <selection pane="bottomRight" activeCell="T8" sqref="T8"/>
    </sheetView>
  </sheetViews>
  <sheetFormatPr baseColWidth="10" defaultRowHeight="14.25" outlineLevelCol="1" x14ac:dyDescent="0.3"/>
  <cols>
    <col min="1" max="1" width="2" style="77" bestFit="1" customWidth="1"/>
    <col min="2" max="2" width="38.85546875" style="77" customWidth="1"/>
    <col min="3" max="3" width="2" style="77" hidden="1" customWidth="1" outlineLevel="1"/>
    <col min="4" max="4" width="5.28515625" style="77" hidden="1" customWidth="1" outlineLevel="1"/>
    <col min="5" max="5" width="18.28515625" style="77" bestFit="1" customWidth="1" collapsed="1"/>
    <col min="6" max="6" width="2" style="77" hidden="1" customWidth="1" outlineLevel="1"/>
    <col min="7" max="7" width="5.28515625" style="77" hidden="1" customWidth="1" outlineLevel="1"/>
    <col min="8" max="8" width="31.140625" style="77" bestFit="1" customWidth="1" collapsed="1"/>
    <col min="9" max="9" width="5" style="77" hidden="1" customWidth="1" outlineLevel="1"/>
    <col min="10" max="10" width="4.42578125" style="77" hidden="1" customWidth="1" outlineLevel="1"/>
    <col min="11" max="11" width="35.7109375" style="77" customWidth="1" collapsed="1"/>
    <col min="12" max="12" width="14.5703125" style="77" bestFit="1" customWidth="1"/>
    <col min="13" max="13" width="3" style="77" hidden="1" customWidth="1" outlineLevel="1"/>
    <col min="14" max="14" width="6" style="77" hidden="1" customWidth="1" outlineLevel="1"/>
    <col min="15" max="15" width="45" style="77" customWidth="1" collapsed="1"/>
    <col min="16" max="16" width="14.5703125" style="77" bestFit="1" customWidth="1"/>
    <col min="17" max="17" width="11.28515625" style="77" bestFit="1" customWidth="1"/>
    <col min="18" max="18" width="13.7109375" style="77" bestFit="1" customWidth="1"/>
    <col min="19" max="19" width="6.7109375" style="77" bestFit="1" customWidth="1"/>
    <col min="20" max="20" width="35.140625" style="77" bestFit="1" customWidth="1"/>
    <col min="21" max="21" width="36.7109375" style="77" customWidth="1"/>
    <col min="22" max="22" width="12.140625" style="77" customWidth="1"/>
    <col min="23" max="23" width="9.85546875" style="77" bestFit="1" customWidth="1"/>
    <col min="24" max="24" width="11.140625" style="77" customWidth="1"/>
    <col min="25" max="30" width="8.7109375" style="77" customWidth="1"/>
    <col min="31" max="31" width="16.28515625" style="77" hidden="1" customWidth="1" outlineLevel="1"/>
    <col min="32" max="32" width="19.7109375" style="77" hidden="1" customWidth="1" outlineLevel="1"/>
    <col min="33" max="33" width="15.5703125" style="77" customWidth="1" collapsed="1"/>
    <col min="34" max="34" width="21" style="77" customWidth="1"/>
    <col min="35" max="35" width="15.5703125" style="77" bestFit="1" customWidth="1"/>
    <col min="36" max="36" width="15.28515625" style="532" customWidth="1"/>
    <col min="37" max="37" width="14.85546875" style="77" bestFit="1" customWidth="1"/>
  </cols>
  <sheetData>
    <row r="1" spans="1:37" ht="13.5" x14ac:dyDescent="0.25">
      <c r="A1" s="702"/>
      <c r="B1" s="702"/>
      <c r="C1" s="575" t="s">
        <v>0</v>
      </c>
      <c r="D1" s="575"/>
      <c r="E1" s="575"/>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5"/>
      <c r="AH1" s="575"/>
      <c r="AI1" s="575"/>
      <c r="AJ1" s="527"/>
      <c r="AK1" s="3"/>
    </row>
    <row r="2" spans="1:37" ht="13.5" x14ac:dyDescent="0.25">
      <c r="A2" s="702"/>
      <c r="B2" s="702"/>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5"/>
      <c r="AH2" s="575"/>
      <c r="AI2" s="575"/>
      <c r="AJ2" s="527"/>
      <c r="AK2" s="3"/>
    </row>
    <row r="3" spans="1:37" ht="13.5" x14ac:dyDescent="0.25">
      <c r="A3" s="702"/>
      <c r="B3" s="702"/>
      <c r="C3" s="575"/>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27"/>
      <c r="AK3" s="3"/>
    </row>
    <row r="4" spans="1:37" ht="13.5" x14ac:dyDescent="0.25">
      <c r="A4" s="702"/>
      <c r="B4" s="702"/>
      <c r="C4" s="575"/>
      <c r="D4" s="575"/>
      <c r="E4" s="575"/>
      <c r="F4" s="575"/>
      <c r="G4" s="575"/>
      <c r="H4" s="575"/>
      <c r="I4" s="575"/>
      <c r="J4" s="575"/>
      <c r="K4" s="575"/>
      <c r="L4" s="575"/>
      <c r="M4" s="575"/>
      <c r="N4" s="575"/>
      <c r="O4" s="575"/>
      <c r="P4" s="575"/>
      <c r="Q4" s="575"/>
      <c r="R4" s="575"/>
      <c r="S4" s="575"/>
      <c r="T4" s="575"/>
      <c r="U4" s="575"/>
      <c r="V4" s="575"/>
      <c r="W4" s="575"/>
      <c r="X4" s="575"/>
      <c r="Y4" s="575"/>
      <c r="Z4" s="575"/>
      <c r="AA4" s="575"/>
      <c r="AB4" s="575"/>
      <c r="AC4" s="575"/>
      <c r="AD4" s="575"/>
      <c r="AE4" s="575"/>
      <c r="AF4" s="575"/>
      <c r="AG4" s="575"/>
      <c r="AH4" s="575"/>
      <c r="AI4" s="575"/>
      <c r="AJ4" s="527"/>
      <c r="AK4" s="3"/>
    </row>
    <row r="5" spans="1:37" ht="13.5" x14ac:dyDescent="0.25">
      <c r="A5" s="577" t="s">
        <v>5</v>
      </c>
      <c r="B5" s="577"/>
      <c r="C5" s="573" t="s">
        <v>6</v>
      </c>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573"/>
      <c r="AK5" s="573"/>
    </row>
    <row r="6" spans="1:37" ht="33.75" customHeight="1" x14ac:dyDescent="0.25">
      <c r="A6" s="576" t="s">
        <v>7</v>
      </c>
      <c r="B6" s="576"/>
      <c r="C6" s="575">
        <v>2024</v>
      </c>
      <c r="D6" s="575"/>
      <c r="E6" s="575"/>
      <c r="F6" s="575"/>
      <c r="G6" s="575"/>
      <c r="H6" s="577" t="s">
        <v>8</v>
      </c>
      <c r="I6" s="577"/>
      <c r="J6" s="577"/>
      <c r="K6" s="575"/>
      <c r="L6" s="575"/>
      <c r="M6" s="575"/>
      <c r="N6" s="575"/>
      <c r="O6" s="4" t="s">
        <v>10</v>
      </c>
      <c r="P6" s="575" t="s">
        <v>945</v>
      </c>
      <c r="Q6" s="575"/>
      <c r="R6" s="575"/>
      <c r="S6" s="575"/>
      <c r="T6" s="575"/>
      <c r="U6" s="5" t="s">
        <v>11</v>
      </c>
      <c r="V6" s="6">
        <v>45503</v>
      </c>
      <c r="W6" s="577" t="s">
        <v>1049</v>
      </c>
      <c r="X6" s="577"/>
      <c r="Y6" s="2"/>
      <c r="Z6" s="215"/>
      <c r="AA6" s="575"/>
      <c r="AB6" s="575"/>
      <c r="AC6" s="575"/>
      <c r="AD6" s="575"/>
      <c r="AE6" s="575"/>
      <c r="AF6" s="575"/>
      <c r="AG6" s="575"/>
      <c r="AH6" s="575"/>
      <c r="AI6" s="575"/>
      <c r="AJ6" s="575"/>
      <c r="AK6" s="575"/>
    </row>
    <row r="7" spans="1:37" ht="13.5" x14ac:dyDescent="0.25">
      <c r="A7" s="559"/>
      <c r="B7" s="559"/>
      <c r="C7" s="559"/>
      <c r="D7" s="559"/>
      <c r="E7" s="559"/>
      <c r="F7" s="559"/>
      <c r="G7" s="559"/>
      <c r="H7" s="559"/>
      <c r="I7" s="559"/>
      <c r="J7" s="559"/>
      <c r="K7" s="559"/>
      <c r="L7" s="559"/>
      <c r="M7" s="559"/>
      <c r="N7" s="559"/>
      <c r="O7" s="559"/>
      <c r="P7" s="559"/>
      <c r="Q7" s="559"/>
      <c r="R7" s="559"/>
      <c r="S7" s="559"/>
      <c r="T7" s="559"/>
      <c r="U7" s="588" t="s">
        <v>12</v>
      </c>
      <c r="V7" s="588"/>
      <c r="W7" s="588"/>
      <c r="X7" s="588"/>
      <c r="Y7" s="588"/>
      <c r="Z7" s="588"/>
      <c r="AA7" s="588"/>
      <c r="AB7" s="588"/>
      <c r="AC7" s="588"/>
      <c r="AD7" s="588"/>
      <c r="AE7" s="588"/>
      <c r="AF7" s="7"/>
      <c r="AG7" s="598" t="s">
        <v>13</v>
      </c>
      <c r="AH7" s="598"/>
      <c r="AI7" s="598"/>
      <c r="AJ7" s="598"/>
      <c r="AK7" s="700" t="s">
        <v>14</v>
      </c>
    </row>
    <row r="8" spans="1:37" ht="54" x14ac:dyDescent="0.25">
      <c r="A8" s="1" t="s">
        <v>15</v>
      </c>
      <c r="B8" s="165" t="s">
        <v>16</v>
      </c>
      <c r="C8" s="1" t="s">
        <v>15</v>
      </c>
      <c r="D8" s="1" t="s">
        <v>17</v>
      </c>
      <c r="E8" s="1" t="s">
        <v>18</v>
      </c>
      <c r="F8" s="1" t="s">
        <v>15</v>
      </c>
      <c r="G8" s="1" t="s">
        <v>17</v>
      </c>
      <c r="H8" s="1" t="s">
        <v>19</v>
      </c>
      <c r="I8" s="1" t="s">
        <v>20</v>
      </c>
      <c r="J8" s="1" t="s">
        <v>21</v>
      </c>
      <c r="K8" s="1" t="s">
        <v>22</v>
      </c>
      <c r="L8" s="1" t="s">
        <v>23</v>
      </c>
      <c r="M8" s="1" t="s">
        <v>15</v>
      </c>
      <c r="N8" s="1" t="s">
        <v>17</v>
      </c>
      <c r="O8" s="1" t="s">
        <v>24</v>
      </c>
      <c r="P8" s="1" t="s">
        <v>25</v>
      </c>
      <c r="Q8" s="1" t="s">
        <v>26</v>
      </c>
      <c r="R8" s="1" t="s">
        <v>27</v>
      </c>
      <c r="S8" s="1" t="s">
        <v>28</v>
      </c>
      <c r="T8" s="1" t="s">
        <v>29</v>
      </c>
      <c r="U8" s="8" t="s">
        <v>30</v>
      </c>
      <c r="V8" s="8" t="s">
        <v>31</v>
      </c>
      <c r="W8" s="8" t="s">
        <v>32</v>
      </c>
      <c r="X8" s="8" t="s">
        <v>33</v>
      </c>
      <c r="Y8" s="9" t="s">
        <v>34</v>
      </c>
      <c r="Z8" s="9" t="s">
        <v>982</v>
      </c>
      <c r="AA8" s="10" t="s">
        <v>35</v>
      </c>
      <c r="AB8" s="10" t="s">
        <v>1046</v>
      </c>
      <c r="AC8" s="11" t="s">
        <v>36</v>
      </c>
      <c r="AD8" s="12" t="s">
        <v>37</v>
      </c>
      <c r="AE8" s="84" t="s">
        <v>38</v>
      </c>
      <c r="AF8" s="33" t="s">
        <v>39</v>
      </c>
      <c r="AG8" s="16" t="s">
        <v>40</v>
      </c>
      <c r="AH8" s="16" t="s">
        <v>41</v>
      </c>
      <c r="AI8" s="16" t="s">
        <v>42</v>
      </c>
      <c r="AJ8" s="528" t="s">
        <v>619</v>
      </c>
      <c r="AK8" s="701"/>
    </row>
    <row r="9" spans="1:37" s="254" customFormat="1" ht="57" x14ac:dyDescent="0.25">
      <c r="A9" s="388">
        <v>1</v>
      </c>
      <c r="B9" s="389" t="s">
        <v>44</v>
      </c>
      <c r="C9" s="388">
        <v>2</v>
      </c>
      <c r="D9" s="388" t="s">
        <v>192</v>
      </c>
      <c r="E9" s="263" t="s">
        <v>193</v>
      </c>
      <c r="F9" s="390">
        <v>2</v>
      </c>
      <c r="G9" s="388" t="s">
        <v>197</v>
      </c>
      <c r="H9" s="263" t="s">
        <v>198</v>
      </c>
      <c r="I9" s="388">
        <v>10</v>
      </c>
      <c r="J9" s="388">
        <v>5</v>
      </c>
      <c r="K9" s="263" t="s">
        <v>199</v>
      </c>
      <c r="L9" s="390">
        <v>2020051290042</v>
      </c>
      <c r="M9" s="388">
        <v>3</v>
      </c>
      <c r="N9" s="396">
        <v>1223</v>
      </c>
      <c r="O9" s="268" t="s">
        <v>672</v>
      </c>
      <c r="P9" s="388" t="s">
        <v>50</v>
      </c>
      <c r="Q9" s="388">
        <v>4</v>
      </c>
      <c r="R9" s="391" t="s">
        <v>51</v>
      </c>
      <c r="S9" s="271">
        <v>1</v>
      </c>
      <c r="T9" s="268" t="s">
        <v>671</v>
      </c>
      <c r="U9" s="399" t="s">
        <v>946</v>
      </c>
      <c r="V9" s="364" t="s">
        <v>50</v>
      </c>
      <c r="W9" s="400">
        <v>24</v>
      </c>
      <c r="X9" s="365" t="s">
        <v>190</v>
      </c>
      <c r="Y9" s="401">
        <v>6</v>
      </c>
      <c r="Z9" s="401">
        <v>6</v>
      </c>
      <c r="AA9" s="401">
        <v>6</v>
      </c>
      <c r="AB9" s="401">
        <v>6</v>
      </c>
      <c r="AC9" s="401">
        <v>6</v>
      </c>
      <c r="AD9" s="401">
        <v>6</v>
      </c>
      <c r="AE9" s="55">
        <v>0</v>
      </c>
      <c r="AF9" s="55">
        <v>0</v>
      </c>
      <c r="AG9" s="366">
        <v>9450000</v>
      </c>
      <c r="AH9" s="402" t="s">
        <v>429</v>
      </c>
      <c r="AI9" s="59" t="s">
        <v>155</v>
      </c>
      <c r="AJ9" s="529">
        <v>564933</v>
      </c>
      <c r="AK9" s="525"/>
    </row>
    <row r="10" spans="1:37" s="254" customFormat="1" ht="57" x14ac:dyDescent="0.25">
      <c r="A10" s="388">
        <v>1</v>
      </c>
      <c r="B10" s="389" t="s">
        <v>44</v>
      </c>
      <c r="C10" s="388">
        <v>2</v>
      </c>
      <c r="D10" s="388" t="s">
        <v>192</v>
      </c>
      <c r="E10" s="263" t="s">
        <v>193</v>
      </c>
      <c r="F10" s="390">
        <v>3</v>
      </c>
      <c r="G10" s="388" t="s">
        <v>558</v>
      </c>
      <c r="H10" s="263" t="s">
        <v>673</v>
      </c>
      <c r="I10" s="388">
        <v>10</v>
      </c>
      <c r="J10" s="388">
        <v>5</v>
      </c>
      <c r="K10" s="263" t="s">
        <v>199</v>
      </c>
      <c r="L10" s="390">
        <v>2020051290042</v>
      </c>
      <c r="M10" s="388">
        <v>2</v>
      </c>
      <c r="N10" s="396">
        <v>1232</v>
      </c>
      <c r="O10" s="268" t="s">
        <v>674</v>
      </c>
      <c r="P10" s="388" t="s">
        <v>50</v>
      </c>
      <c r="Q10" s="388">
        <v>4</v>
      </c>
      <c r="R10" s="391" t="s">
        <v>51</v>
      </c>
      <c r="S10" s="271">
        <v>1</v>
      </c>
      <c r="T10" s="268" t="s">
        <v>671</v>
      </c>
      <c r="U10" s="399" t="s">
        <v>675</v>
      </c>
      <c r="V10" s="364" t="s">
        <v>50</v>
      </c>
      <c r="W10" s="400">
        <v>4</v>
      </c>
      <c r="X10" s="365" t="s">
        <v>190</v>
      </c>
      <c r="Y10" s="396">
        <v>1</v>
      </c>
      <c r="Z10" s="396">
        <v>1</v>
      </c>
      <c r="AA10" s="396">
        <v>1</v>
      </c>
      <c r="AB10" s="396">
        <v>1</v>
      </c>
      <c r="AC10" s="396">
        <v>1</v>
      </c>
      <c r="AD10" s="396">
        <v>1</v>
      </c>
      <c r="AE10" s="55">
        <v>0</v>
      </c>
      <c r="AF10" s="55">
        <v>0</v>
      </c>
      <c r="AG10" s="366">
        <v>9450000</v>
      </c>
      <c r="AH10" s="402" t="s">
        <v>429</v>
      </c>
      <c r="AI10" s="59" t="s">
        <v>155</v>
      </c>
      <c r="AJ10" s="529">
        <v>564932</v>
      </c>
      <c r="AK10" s="525"/>
    </row>
    <row r="11" spans="1:37" s="254" customFormat="1" ht="57" x14ac:dyDescent="0.25">
      <c r="A11" s="388">
        <v>1</v>
      </c>
      <c r="B11" s="389" t="s">
        <v>44</v>
      </c>
      <c r="C11" s="388">
        <v>5</v>
      </c>
      <c r="D11" s="388" t="s">
        <v>676</v>
      </c>
      <c r="E11" s="263" t="s">
        <v>677</v>
      </c>
      <c r="F11" s="390">
        <v>1</v>
      </c>
      <c r="G11" s="388" t="s">
        <v>678</v>
      </c>
      <c r="H11" s="263" t="s">
        <v>679</v>
      </c>
      <c r="I11" s="388">
        <v>16</v>
      </c>
      <c r="J11" s="388">
        <v>17</v>
      </c>
      <c r="K11" s="263" t="s">
        <v>680</v>
      </c>
      <c r="L11" s="390">
        <v>2020051290045</v>
      </c>
      <c r="M11" s="388">
        <v>1</v>
      </c>
      <c r="N11" s="396">
        <v>1511</v>
      </c>
      <c r="O11" s="268" t="s">
        <v>681</v>
      </c>
      <c r="P11" s="388" t="s">
        <v>50</v>
      </c>
      <c r="Q11" s="388">
        <v>4</v>
      </c>
      <c r="R11" s="391" t="s">
        <v>51</v>
      </c>
      <c r="S11" s="271">
        <v>1</v>
      </c>
      <c r="T11" s="268" t="s">
        <v>671</v>
      </c>
      <c r="U11" s="404" t="s">
        <v>682</v>
      </c>
      <c r="V11" s="364" t="s">
        <v>50</v>
      </c>
      <c r="W11" s="400">
        <v>4</v>
      </c>
      <c r="X11" s="365" t="s">
        <v>190</v>
      </c>
      <c r="Y11" s="401">
        <v>1</v>
      </c>
      <c r="Z11" s="401">
        <v>0</v>
      </c>
      <c r="AA11" s="401">
        <v>1</v>
      </c>
      <c r="AB11" s="401">
        <v>2</v>
      </c>
      <c r="AC11" s="401">
        <v>1</v>
      </c>
      <c r="AD11" s="401">
        <v>1</v>
      </c>
      <c r="AE11" s="55">
        <v>0</v>
      </c>
      <c r="AF11" s="55">
        <v>0</v>
      </c>
      <c r="AG11" s="366">
        <v>17678600</v>
      </c>
      <c r="AH11" s="402" t="s">
        <v>430</v>
      </c>
      <c r="AI11" s="212" t="s">
        <v>55</v>
      </c>
      <c r="AJ11" s="529">
        <v>3908922</v>
      </c>
      <c r="AK11" s="525"/>
    </row>
    <row r="12" spans="1:37" s="254" customFormat="1" ht="114" x14ac:dyDescent="0.25">
      <c r="A12" s="388">
        <v>1</v>
      </c>
      <c r="B12" s="389" t="s">
        <v>44</v>
      </c>
      <c r="C12" s="388">
        <v>5</v>
      </c>
      <c r="D12" s="388">
        <v>15</v>
      </c>
      <c r="E12" s="263" t="s">
        <v>677</v>
      </c>
      <c r="F12" s="390">
        <v>1</v>
      </c>
      <c r="G12" s="388" t="s">
        <v>678</v>
      </c>
      <c r="H12" s="263" t="s">
        <v>679</v>
      </c>
      <c r="I12" s="388">
        <v>16</v>
      </c>
      <c r="J12" s="388">
        <v>10</v>
      </c>
      <c r="K12" s="263" t="s">
        <v>680</v>
      </c>
      <c r="L12" s="390">
        <v>2020051290045</v>
      </c>
      <c r="M12" s="388">
        <v>2</v>
      </c>
      <c r="N12" s="396">
        <v>1512</v>
      </c>
      <c r="O12" s="268" t="s">
        <v>683</v>
      </c>
      <c r="P12" s="388" t="s">
        <v>50</v>
      </c>
      <c r="Q12" s="388">
        <v>4</v>
      </c>
      <c r="R12" s="391" t="s">
        <v>51</v>
      </c>
      <c r="S12" s="271">
        <v>1</v>
      </c>
      <c r="T12" s="268" t="s">
        <v>671</v>
      </c>
      <c r="U12" s="404" t="s">
        <v>684</v>
      </c>
      <c r="V12" s="364" t="s">
        <v>50</v>
      </c>
      <c r="W12" s="400">
        <v>1000</v>
      </c>
      <c r="X12" s="365" t="s">
        <v>190</v>
      </c>
      <c r="Y12" s="401">
        <v>250</v>
      </c>
      <c r="Z12" s="401">
        <v>250</v>
      </c>
      <c r="AA12" s="401">
        <v>250</v>
      </c>
      <c r="AB12" s="401">
        <v>269</v>
      </c>
      <c r="AC12" s="401">
        <v>250</v>
      </c>
      <c r="AD12" s="401">
        <v>250</v>
      </c>
      <c r="AE12" s="55">
        <v>0</v>
      </c>
      <c r="AF12" s="55">
        <v>0</v>
      </c>
      <c r="AG12" s="366">
        <v>17678600</v>
      </c>
      <c r="AH12" s="402" t="s">
        <v>430</v>
      </c>
      <c r="AI12" s="212" t="s">
        <v>55</v>
      </c>
      <c r="AJ12" s="529">
        <v>9351055</v>
      </c>
      <c r="AK12" s="525"/>
    </row>
    <row r="13" spans="1:37" s="254" customFormat="1" ht="114" x14ac:dyDescent="0.25">
      <c r="A13" s="388">
        <v>1</v>
      </c>
      <c r="B13" s="389" t="s">
        <v>44</v>
      </c>
      <c r="C13" s="388">
        <v>5</v>
      </c>
      <c r="D13" s="388">
        <v>15</v>
      </c>
      <c r="E13" s="263" t="s">
        <v>677</v>
      </c>
      <c r="F13" s="390">
        <v>1</v>
      </c>
      <c r="G13" s="388" t="s">
        <v>678</v>
      </c>
      <c r="H13" s="263" t="s">
        <v>679</v>
      </c>
      <c r="I13" s="388">
        <v>16</v>
      </c>
      <c r="J13" s="388">
        <v>10</v>
      </c>
      <c r="K13" s="263" t="s">
        <v>680</v>
      </c>
      <c r="L13" s="390">
        <v>2020051290045</v>
      </c>
      <c r="M13" s="388">
        <v>2</v>
      </c>
      <c r="N13" s="396">
        <v>1512</v>
      </c>
      <c r="O13" s="268" t="s">
        <v>683</v>
      </c>
      <c r="P13" s="388" t="s">
        <v>50</v>
      </c>
      <c r="Q13" s="388">
        <v>4</v>
      </c>
      <c r="R13" s="391" t="s">
        <v>51</v>
      </c>
      <c r="S13" s="271">
        <v>1</v>
      </c>
      <c r="T13" s="268" t="s">
        <v>671</v>
      </c>
      <c r="U13" s="404" t="s">
        <v>685</v>
      </c>
      <c r="V13" s="400" t="s">
        <v>210</v>
      </c>
      <c r="W13" s="405">
        <v>1</v>
      </c>
      <c r="X13" s="365" t="s">
        <v>190</v>
      </c>
      <c r="Y13" s="181">
        <v>0</v>
      </c>
      <c r="Z13" s="181">
        <v>0</v>
      </c>
      <c r="AA13" s="181">
        <v>0</v>
      </c>
      <c r="AB13" s="181">
        <v>0.25</v>
      </c>
      <c r="AC13" s="181">
        <v>0.5</v>
      </c>
      <c r="AD13" s="181">
        <v>0.5</v>
      </c>
      <c r="AE13" s="55">
        <v>0</v>
      </c>
      <c r="AF13" s="55">
        <v>0</v>
      </c>
      <c r="AG13" s="366">
        <v>9741000</v>
      </c>
      <c r="AH13" s="402" t="s">
        <v>473</v>
      </c>
      <c r="AI13" s="212" t="s">
        <v>55</v>
      </c>
      <c r="AJ13" s="529">
        <v>0</v>
      </c>
      <c r="AK13" s="525"/>
    </row>
    <row r="14" spans="1:37" s="254" customFormat="1" ht="114" x14ac:dyDescent="0.25">
      <c r="A14" s="388">
        <v>1</v>
      </c>
      <c r="B14" s="389" t="s">
        <v>44</v>
      </c>
      <c r="C14" s="388">
        <v>5</v>
      </c>
      <c r="D14" s="388">
        <v>15</v>
      </c>
      <c r="E14" s="263" t="s">
        <v>677</v>
      </c>
      <c r="F14" s="390">
        <v>1</v>
      </c>
      <c r="G14" s="388" t="s">
        <v>678</v>
      </c>
      <c r="H14" s="263" t="s">
        <v>679</v>
      </c>
      <c r="I14" s="388">
        <v>16</v>
      </c>
      <c r="J14" s="388">
        <v>10</v>
      </c>
      <c r="K14" s="263" t="s">
        <v>680</v>
      </c>
      <c r="L14" s="390">
        <v>2020051290045</v>
      </c>
      <c r="M14" s="388">
        <v>2</v>
      </c>
      <c r="N14" s="396">
        <v>1512</v>
      </c>
      <c r="O14" s="268" t="s">
        <v>683</v>
      </c>
      <c r="P14" s="388" t="s">
        <v>50</v>
      </c>
      <c r="Q14" s="388">
        <v>4</v>
      </c>
      <c r="R14" s="391" t="s">
        <v>51</v>
      </c>
      <c r="S14" s="271">
        <v>1</v>
      </c>
      <c r="T14" s="268" t="s">
        <v>671</v>
      </c>
      <c r="U14" s="404" t="s">
        <v>686</v>
      </c>
      <c r="V14" s="364" t="s">
        <v>50</v>
      </c>
      <c r="W14" s="400">
        <v>9</v>
      </c>
      <c r="X14" s="400" t="s">
        <v>190</v>
      </c>
      <c r="Y14" s="365">
        <v>2</v>
      </c>
      <c r="Z14" s="365">
        <v>0</v>
      </c>
      <c r="AA14" s="401">
        <v>2</v>
      </c>
      <c r="AB14" s="401">
        <v>0</v>
      </c>
      <c r="AC14" s="401">
        <v>2</v>
      </c>
      <c r="AD14" s="401">
        <v>3</v>
      </c>
      <c r="AE14" s="55">
        <v>0</v>
      </c>
      <c r="AF14" s="55">
        <v>0</v>
      </c>
      <c r="AG14" s="366">
        <v>4700000</v>
      </c>
      <c r="AH14" s="402" t="s">
        <v>225</v>
      </c>
      <c r="AI14" s="212" t="s">
        <v>55</v>
      </c>
      <c r="AJ14" s="529">
        <v>0</v>
      </c>
      <c r="AK14" s="525" t="s">
        <v>989</v>
      </c>
    </row>
    <row r="15" spans="1:37" s="254" customFormat="1" ht="57" x14ac:dyDescent="0.25">
      <c r="A15" s="388">
        <v>3</v>
      </c>
      <c r="B15" s="389" t="s">
        <v>80</v>
      </c>
      <c r="C15" s="388">
        <v>1</v>
      </c>
      <c r="D15" s="388" t="s">
        <v>81</v>
      </c>
      <c r="E15" s="268" t="s">
        <v>82</v>
      </c>
      <c r="F15" s="390">
        <v>3</v>
      </c>
      <c r="G15" s="388" t="s">
        <v>402</v>
      </c>
      <c r="H15" s="263" t="s">
        <v>403</v>
      </c>
      <c r="I15" s="388">
        <v>11</v>
      </c>
      <c r="J15" s="388">
        <v>3</v>
      </c>
      <c r="K15" s="263" t="s">
        <v>687</v>
      </c>
      <c r="L15" s="390">
        <v>2020051290047</v>
      </c>
      <c r="M15" s="388">
        <v>5</v>
      </c>
      <c r="N15" s="396">
        <v>3135</v>
      </c>
      <c r="O15" s="268" t="s">
        <v>688</v>
      </c>
      <c r="P15" s="388" t="s">
        <v>50</v>
      </c>
      <c r="Q15" s="388">
        <v>4</v>
      </c>
      <c r="R15" s="391" t="s">
        <v>51</v>
      </c>
      <c r="S15" s="271">
        <v>1</v>
      </c>
      <c r="T15" s="268" t="s">
        <v>671</v>
      </c>
      <c r="U15" s="404" t="s">
        <v>689</v>
      </c>
      <c r="V15" s="364" t="s">
        <v>50</v>
      </c>
      <c r="W15" s="400">
        <v>200</v>
      </c>
      <c r="X15" s="365" t="s">
        <v>172</v>
      </c>
      <c r="Y15" s="401">
        <v>35</v>
      </c>
      <c r="Z15" s="401">
        <v>35</v>
      </c>
      <c r="AA15" s="401">
        <v>60</v>
      </c>
      <c r="AB15" s="401">
        <v>37</v>
      </c>
      <c r="AC15" s="401">
        <v>45</v>
      </c>
      <c r="AD15" s="401">
        <v>60</v>
      </c>
      <c r="AE15" s="55"/>
      <c r="AF15" s="55"/>
      <c r="AG15" s="366">
        <v>65000000</v>
      </c>
      <c r="AH15" s="403" t="s">
        <v>164</v>
      </c>
      <c r="AI15" s="59" t="s">
        <v>923</v>
      </c>
      <c r="AJ15" s="529">
        <v>0</v>
      </c>
      <c r="AK15" s="525"/>
    </row>
    <row r="16" spans="1:37" s="254" customFormat="1" ht="71.25" x14ac:dyDescent="0.25">
      <c r="A16" s="388">
        <v>4</v>
      </c>
      <c r="B16" s="389" t="s">
        <v>137</v>
      </c>
      <c r="C16" s="388">
        <v>4</v>
      </c>
      <c r="D16" s="388">
        <v>44</v>
      </c>
      <c r="E16" s="339" t="s">
        <v>145</v>
      </c>
      <c r="F16" s="390">
        <v>1</v>
      </c>
      <c r="G16" s="388" t="s">
        <v>146</v>
      </c>
      <c r="H16" s="263" t="s">
        <v>147</v>
      </c>
      <c r="I16" s="388">
        <v>16</v>
      </c>
      <c r="J16" s="388">
        <v>17</v>
      </c>
      <c r="K16" s="263" t="s">
        <v>693</v>
      </c>
      <c r="L16" s="390">
        <v>2020051290048</v>
      </c>
      <c r="M16" s="388">
        <v>1</v>
      </c>
      <c r="N16" s="396">
        <v>4411</v>
      </c>
      <c r="O16" s="268" t="s">
        <v>694</v>
      </c>
      <c r="P16" s="388" t="s">
        <v>50</v>
      </c>
      <c r="Q16" s="388">
        <v>4</v>
      </c>
      <c r="R16" s="391" t="s">
        <v>51</v>
      </c>
      <c r="S16" s="271">
        <v>1</v>
      </c>
      <c r="T16" s="268" t="s">
        <v>671</v>
      </c>
      <c r="U16" s="404" t="s">
        <v>695</v>
      </c>
      <c r="V16" s="364" t="s">
        <v>50</v>
      </c>
      <c r="W16" s="400">
        <f>12*4</f>
        <v>48</v>
      </c>
      <c r="X16" s="365" t="s">
        <v>172</v>
      </c>
      <c r="Y16" s="401">
        <v>12</v>
      </c>
      <c r="Z16" s="401">
        <v>12</v>
      </c>
      <c r="AA16" s="401">
        <v>12</v>
      </c>
      <c r="AB16" s="401">
        <v>12</v>
      </c>
      <c r="AC16" s="401">
        <v>12</v>
      </c>
      <c r="AD16" s="401">
        <v>12</v>
      </c>
      <c r="AE16" s="55">
        <v>0</v>
      </c>
      <c r="AF16" s="55">
        <v>0</v>
      </c>
      <c r="AG16" s="366">
        <v>438741000</v>
      </c>
      <c r="AH16" s="59" t="s">
        <v>969</v>
      </c>
      <c r="AI16" s="275" t="s">
        <v>970</v>
      </c>
      <c r="AJ16" s="529">
        <v>46204755</v>
      </c>
      <c r="AK16" s="525"/>
    </row>
    <row r="17" spans="1:37" s="254" customFormat="1" ht="71.25" customHeight="1" x14ac:dyDescent="0.25">
      <c r="A17" s="388">
        <v>4</v>
      </c>
      <c r="B17" s="389" t="s">
        <v>137</v>
      </c>
      <c r="C17" s="388">
        <v>4</v>
      </c>
      <c r="D17" s="388" t="s">
        <v>144</v>
      </c>
      <c r="E17" s="339" t="s">
        <v>145</v>
      </c>
      <c r="F17" s="390">
        <v>1</v>
      </c>
      <c r="G17" s="388" t="s">
        <v>146</v>
      </c>
      <c r="H17" s="263" t="s">
        <v>147</v>
      </c>
      <c r="I17" s="388">
        <v>16</v>
      </c>
      <c r="J17" s="388">
        <v>17</v>
      </c>
      <c r="K17" s="263" t="s">
        <v>693</v>
      </c>
      <c r="L17" s="390">
        <v>2020051290048</v>
      </c>
      <c r="M17" s="388">
        <v>6</v>
      </c>
      <c r="N17" s="396">
        <v>4416</v>
      </c>
      <c r="O17" s="268" t="s">
        <v>696</v>
      </c>
      <c r="P17" s="388" t="s">
        <v>50</v>
      </c>
      <c r="Q17" s="388">
        <v>4</v>
      </c>
      <c r="R17" s="391" t="s">
        <v>51</v>
      </c>
      <c r="S17" s="271">
        <v>1</v>
      </c>
      <c r="T17" s="268" t="s">
        <v>671</v>
      </c>
      <c r="U17" s="404" t="s">
        <v>697</v>
      </c>
      <c r="V17" s="364" t="s">
        <v>50</v>
      </c>
      <c r="W17" s="400">
        <f>12*4</f>
        <v>48</v>
      </c>
      <c r="X17" s="365" t="s">
        <v>172</v>
      </c>
      <c r="Y17" s="401">
        <v>12</v>
      </c>
      <c r="Z17" s="401">
        <v>12</v>
      </c>
      <c r="AA17" s="401">
        <v>12</v>
      </c>
      <c r="AB17" s="401">
        <v>12</v>
      </c>
      <c r="AC17" s="401">
        <v>12</v>
      </c>
      <c r="AD17" s="401">
        <v>12</v>
      </c>
      <c r="AE17" s="55">
        <v>0</v>
      </c>
      <c r="AF17" s="55">
        <v>0</v>
      </c>
      <c r="AG17" s="366">
        <v>68980000</v>
      </c>
      <c r="AH17" s="59" t="s">
        <v>971</v>
      </c>
      <c r="AI17" s="275" t="s">
        <v>970</v>
      </c>
      <c r="AJ17" s="529">
        <v>26674898</v>
      </c>
      <c r="AK17" s="525"/>
    </row>
    <row r="18" spans="1:37" s="254" customFormat="1" ht="51" customHeight="1" x14ac:dyDescent="0.25">
      <c r="A18" s="406">
        <v>4</v>
      </c>
      <c r="B18" s="407" t="s">
        <v>137</v>
      </c>
      <c r="C18" s="406">
        <v>4</v>
      </c>
      <c r="D18" s="406" t="s">
        <v>144</v>
      </c>
      <c r="E18" s="408" t="s">
        <v>145</v>
      </c>
      <c r="F18" s="409">
        <v>1</v>
      </c>
      <c r="G18" s="406" t="s">
        <v>146</v>
      </c>
      <c r="H18" s="406" t="s">
        <v>147</v>
      </c>
      <c r="I18" s="406">
        <v>16</v>
      </c>
      <c r="J18" s="406">
        <v>17</v>
      </c>
      <c r="K18" s="406" t="s">
        <v>693</v>
      </c>
      <c r="L18" s="409">
        <v>2020051290048</v>
      </c>
      <c r="M18" s="406">
        <v>9</v>
      </c>
      <c r="N18" s="408">
        <v>4419</v>
      </c>
      <c r="O18" s="410" t="s">
        <v>698</v>
      </c>
      <c r="P18" s="406" t="s">
        <v>84</v>
      </c>
      <c r="Q18" s="411">
        <v>1</v>
      </c>
      <c r="R18" s="411" t="s">
        <v>85</v>
      </c>
      <c r="S18" s="412">
        <v>0.75</v>
      </c>
      <c r="T18" s="410" t="s">
        <v>671</v>
      </c>
      <c r="U18" s="413" t="s">
        <v>699</v>
      </c>
      <c r="V18" s="414" t="s">
        <v>210</v>
      </c>
      <c r="W18" s="415">
        <v>1</v>
      </c>
      <c r="X18" s="416" t="s">
        <v>190</v>
      </c>
      <c r="Y18" s="417">
        <v>0.1</v>
      </c>
      <c r="Z18" s="417">
        <v>0.1</v>
      </c>
      <c r="AA18" s="417">
        <v>0.4</v>
      </c>
      <c r="AB18" s="417">
        <v>0.4</v>
      </c>
      <c r="AC18" s="417">
        <v>0.7</v>
      </c>
      <c r="AD18" s="417">
        <v>1</v>
      </c>
      <c r="AE18" s="418">
        <v>0</v>
      </c>
      <c r="AF18" s="418">
        <v>0</v>
      </c>
      <c r="AG18" s="366">
        <v>104000000</v>
      </c>
      <c r="AH18" s="59" t="s">
        <v>169</v>
      </c>
      <c r="AI18" s="275" t="s">
        <v>923</v>
      </c>
      <c r="AJ18" s="530">
        <v>855002</v>
      </c>
      <c r="AK18" s="525"/>
    </row>
    <row r="19" spans="1:37" s="254" customFormat="1" ht="85.5" x14ac:dyDescent="0.25">
      <c r="A19" s="388">
        <v>4</v>
      </c>
      <c r="B19" s="389" t="s">
        <v>137</v>
      </c>
      <c r="C19" s="388">
        <v>4</v>
      </c>
      <c r="D19" s="388" t="s">
        <v>144</v>
      </c>
      <c r="E19" s="339" t="s">
        <v>145</v>
      </c>
      <c r="F19" s="390">
        <v>2</v>
      </c>
      <c r="G19" s="388" t="s">
        <v>700</v>
      </c>
      <c r="H19" s="263" t="s">
        <v>701</v>
      </c>
      <c r="I19" s="388">
        <v>16</v>
      </c>
      <c r="J19" s="388">
        <v>17</v>
      </c>
      <c r="K19" s="263" t="s">
        <v>693</v>
      </c>
      <c r="L19" s="390">
        <v>2020051290048</v>
      </c>
      <c r="M19" s="388">
        <v>1</v>
      </c>
      <c r="N19" s="396">
        <v>4421</v>
      </c>
      <c r="O19" s="268" t="s">
        <v>702</v>
      </c>
      <c r="P19" s="388" t="s">
        <v>50</v>
      </c>
      <c r="Q19" s="388">
        <v>4</v>
      </c>
      <c r="R19" s="391" t="s">
        <v>51</v>
      </c>
      <c r="S19" s="271">
        <v>1</v>
      </c>
      <c r="T19" s="268" t="s">
        <v>671</v>
      </c>
      <c r="U19" s="404" t="s">
        <v>703</v>
      </c>
      <c r="V19" s="364" t="s">
        <v>50</v>
      </c>
      <c r="W19" s="400">
        <v>12</v>
      </c>
      <c r="X19" s="365" t="s">
        <v>172</v>
      </c>
      <c r="Y19" s="401">
        <v>3</v>
      </c>
      <c r="Z19" s="401">
        <v>3</v>
      </c>
      <c r="AA19" s="401">
        <v>3</v>
      </c>
      <c r="AB19" s="401">
        <v>3</v>
      </c>
      <c r="AC19" s="401">
        <v>3</v>
      </c>
      <c r="AD19" s="401">
        <v>3</v>
      </c>
      <c r="AE19" s="55">
        <v>0</v>
      </c>
      <c r="AF19" s="55">
        <v>0</v>
      </c>
      <c r="AG19" s="366">
        <v>39969000</v>
      </c>
      <c r="AH19" s="402" t="s">
        <v>972</v>
      </c>
      <c r="AI19" s="275" t="s">
        <v>973</v>
      </c>
      <c r="AJ19" s="529">
        <v>26143172</v>
      </c>
      <c r="AK19" s="525"/>
    </row>
    <row r="20" spans="1:37" s="254" customFormat="1" ht="57" x14ac:dyDescent="0.25">
      <c r="A20" s="388">
        <v>4</v>
      </c>
      <c r="B20" s="389" t="s">
        <v>137</v>
      </c>
      <c r="C20" s="388">
        <v>4</v>
      </c>
      <c r="D20" s="388" t="s">
        <v>144</v>
      </c>
      <c r="E20" s="339" t="s">
        <v>145</v>
      </c>
      <c r="F20" s="390">
        <v>2</v>
      </c>
      <c r="G20" s="388" t="s">
        <v>700</v>
      </c>
      <c r="H20" s="263" t="s">
        <v>701</v>
      </c>
      <c r="I20" s="388">
        <v>16</v>
      </c>
      <c r="J20" s="388">
        <v>17</v>
      </c>
      <c r="K20" s="263" t="s">
        <v>693</v>
      </c>
      <c r="L20" s="390">
        <v>2020051290048</v>
      </c>
      <c r="M20" s="388">
        <v>2</v>
      </c>
      <c r="N20" s="396">
        <v>4422</v>
      </c>
      <c r="O20" s="268" t="s">
        <v>704</v>
      </c>
      <c r="P20" s="388" t="s">
        <v>50</v>
      </c>
      <c r="Q20" s="388">
        <v>6</v>
      </c>
      <c r="R20" s="391" t="s">
        <v>51</v>
      </c>
      <c r="S20" s="271">
        <v>2</v>
      </c>
      <c r="T20" s="268" t="s">
        <v>671</v>
      </c>
      <c r="U20" s="404" t="s">
        <v>705</v>
      </c>
      <c r="V20" s="364" t="s">
        <v>50</v>
      </c>
      <c r="W20" s="400">
        <v>20</v>
      </c>
      <c r="X20" s="365" t="s">
        <v>172</v>
      </c>
      <c r="Y20" s="401">
        <v>2</v>
      </c>
      <c r="Z20" s="401">
        <v>3</v>
      </c>
      <c r="AA20" s="401">
        <v>6</v>
      </c>
      <c r="AB20" s="401">
        <v>0</v>
      </c>
      <c r="AC20" s="401">
        <v>6</v>
      </c>
      <c r="AD20" s="401">
        <v>6</v>
      </c>
      <c r="AE20" s="55">
        <v>0</v>
      </c>
      <c r="AF20" s="55">
        <v>0</v>
      </c>
      <c r="AG20" s="366">
        <v>217560666.66666666</v>
      </c>
      <c r="AH20" s="419" t="s">
        <v>470</v>
      </c>
      <c r="AI20" s="59" t="s">
        <v>155</v>
      </c>
      <c r="AJ20" s="529">
        <v>66465977</v>
      </c>
      <c r="AK20" s="525"/>
    </row>
    <row r="21" spans="1:37" s="254" customFormat="1" ht="42.75" x14ac:dyDescent="0.25">
      <c r="A21" s="388">
        <v>4</v>
      </c>
      <c r="B21" s="389" t="s">
        <v>137</v>
      </c>
      <c r="C21" s="388">
        <v>4</v>
      </c>
      <c r="D21" s="388" t="s">
        <v>144</v>
      </c>
      <c r="E21" s="339" t="s">
        <v>145</v>
      </c>
      <c r="F21" s="390">
        <v>2</v>
      </c>
      <c r="G21" s="388" t="s">
        <v>700</v>
      </c>
      <c r="H21" s="263" t="s">
        <v>701</v>
      </c>
      <c r="I21" s="388">
        <v>16</v>
      </c>
      <c r="J21" s="388">
        <v>17</v>
      </c>
      <c r="K21" s="263" t="s">
        <v>687</v>
      </c>
      <c r="L21" s="390">
        <v>2020051290047</v>
      </c>
      <c r="M21" s="388">
        <v>5</v>
      </c>
      <c r="N21" s="396">
        <v>4425</v>
      </c>
      <c r="O21" s="268" t="s">
        <v>706</v>
      </c>
      <c r="P21" s="388" t="s">
        <v>50</v>
      </c>
      <c r="Q21" s="388">
        <v>6</v>
      </c>
      <c r="R21" s="391" t="s">
        <v>51</v>
      </c>
      <c r="S21" s="271">
        <v>2</v>
      </c>
      <c r="T21" s="268" t="s">
        <v>671</v>
      </c>
      <c r="U21" s="404" t="s">
        <v>707</v>
      </c>
      <c r="V21" s="364" t="s">
        <v>50</v>
      </c>
      <c r="W21" s="400">
        <v>24</v>
      </c>
      <c r="X21" s="365" t="s">
        <v>190</v>
      </c>
      <c r="Y21" s="401">
        <v>6</v>
      </c>
      <c r="Z21" s="401">
        <v>6</v>
      </c>
      <c r="AA21" s="401">
        <v>6</v>
      </c>
      <c r="AB21" s="401">
        <v>6</v>
      </c>
      <c r="AC21" s="401">
        <v>6</v>
      </c>
      <c r="AD21" s="401">
        <v>6</v>
      </c>
      <c r="AE21" s="55">
        <v>0</v>
      </c>
      <c r="AF21" s="55">
        <v>0</v>
      </c>
      <c r="AG21" s="366">
        <v>64000000</v>
      </c>
      <c r="AH21" s="403" t="s">
        <v>164</v>
      </c>
      <c r="AI21" s="59" t="s">
        <v>923</v>
      </c>
      <c r="AJ21" s="529">
        <v>0</v>
      </c>
      <c r="AK21" s="525"/>
    </row>
    <row r="22" spans="1:37" s="254" customFormat="1" ht="57" x14ac:dyDescent="0.25">
      <c r="A22" s="388">
        <v>4</v>
      </c>
      <c r="B22" s="389" t="s">
        <v>137</v>
      </c>
      <c r="C22" s="388">
        <v>4</v>
      </c>
      <c r="D22" s="388" t="s">
        <v>144</v>
      </c>
      <c r="E22" s="339" t="s">
        <v>145</v>
      </c>
      <c r="F22" s="390">
        <v>3</v>
      </c>
      <c r="G22" s="388" t="s">
        <v>708</v>
      </c>
      <c r="H22" s="263" t="s">
        <v>709</v>
      </c>
      <c r="I22" s="388">
        <v>16</v>
      </c>
      <c r="J22" s="388">
        <v>17</v>
      </c>
      <c r="K22" s="263" t="s">
        <v>693</v>
      </c>
      <c r="L22" s="390">
        <v>2020051290048</v>
      </c>
      <c r="M22" s="388">
        <v>1</v>
      </c>
      <c r="N22" s="396">
        <v>4431</v>
      </c>
      <c r="O22" s="268" t="s">
        <v>710</v>
      </c>
      <c r="P22" s="388" t="s">
        <v>50</v>
      </c>
      <c r="Q22" s="388">
        <v>3</v>
      </c>
      <c r="R22" s="391" t="s">
        <v>51</v>
      </c>
      <c r="S22" s="271">
        <v>1</v>
      </c>
      <c r="T22" s="268" t="s">
        <v>671</v>
      </c>
      <c r="U22" s="404" t="s">
        <v>711</v>
      </c>
      <c r="V22" s="364" t="s">
        <v>50</v>
      </c>
      <c r="W22" s="400">
        <v>4</v>
      </c>
      <c r="X22" s="365" t="s">
        <v>190</v>
      </c>
      <c r="Y22" s="401">
        <v>1</v>
      </c>
      <c r="Z22" s="401">
        <v>1</v>
      </c>
      <c r="AA22" s="401">
        <v>1</v>
      </c>
      <c r="AB22" s="401">
        <v>1</v>
      </c>
      <c r="AC22" s="401">
        <v>1</v>
      </c>
      <c r="AD22" s="401">
        <v>1</v>
      </c>
      <c r="AE22" s="55">
        <v>0</v>
      </c>
      <c r="AF22" s="55">
        <v>0</v>
      </c>
      <c r="AG22" s="366">
        <v>217560666.66666666</v>
      </c>
      <c r="AH22" s="419" t="s">
        <v>470</v>
      </c>
      <c r="AI22" s="59" t="s">
        <v>155</v>
      </c>
      <c r="AJ22" s="529">
        <v>66465977</v>
      </c>
      <c r="AK22" s="525"/>
    </row>
    <row r="23" spans="1:37" s="254" customFormat="1" ht="57" x14ac:dyDescent="0.25">
      <c r="A23" s="388">
        <v>4</v>
      </c>
      <c r="B23" s="389" t="s">
        <v>137</v>
      </c>
      <c r="C23" s="388">
        <v>4</v>
      </c>
      <c r="D23" s="388" t="s">
        <v>144</v>
      </c>
      <c r="E23" s="339" t="s">
        <v>145</v>
      </c>
      <c r="F23" s="390">
        <v>4</v>
      </c>
      <c r="G23" s="388" t="s">
        <v>712</v>
      </c>
      <c r="H23" s="263" t="s">
        <v>713</v>
      </c>
      <c r="I23" s="388">
        <v>17</v>
      </c>
      <c r="J23" s="388"/>
      <c r="K23" s="263" t="s">
        <v>680</v>
      </c>
      <c r="L23" s="390">
        <v>2020051290045</v>
      </c>
      <c r="M23" s="388">
        <v>1</v>
      </c>
      <c r="N23" s="396">
        <v>4441</v>
      </c>
      <c r="O23" s="268" t="s">
        <v>714</v>
      </c>
      <c r="P23" s="388" t="s">
        <v>50</v>
      </c>
      <c r="Q23" s="388">
        <v>3</v>
      </c>
      <c r="R23" s="391" t="s">
        <v>51</v>
      </c>
      <c r="S23" s="271">
        <v>1</v>
      </c>
      <c r="T23" s="268" t="s">
        <v>671</v>
      </c>
      <c r="U23" s="404" t="s">
        <v>715</v>
      </c>
      <c r="V23" s="400" t="s">
        <v>210</v>
      </c>
      <c r="W23" s="405">
        <v>1</v>
      </c>
      <c r="X23" s="365" t="s">
        <v>190</v>
      </c>
      <c r="Y23" s="397">
        <v>0.1</v>
      </c>
      <c r="Z23" s="397">
        <v>0</v>
      </c>
      <c r="AA23" s="397">
        <v>0.45</v>
      </c>
      <c r="AB23" s="397">
        <v>0.45</v>
      </c>
      <c r="AC23" s="397">
        <v>0.6</v>
      </c>
      <c r="AD23" s="397">
        <v>1</v>
      </c>
      <c r="AE23" s="55">
        <v>0</v>
      </c>
      <c r="AF23" s="55">
        <v>0</v>
      </c>
      <c r="AG23" s="366">
        <v>17678600</v>
      </c>
      <c r="AH23" s="402" t="s">
        <v>430</v>
      </c>
      <c r="AI23" s="212" t="s">
        <v>55</v>
      </c>
      <c r="AJ23" s="529">
        <v>3908922</v>
      </c>
      <c r="AK23" s="525"/>
    </row>
    <row r="24" spans="1:37" s="254" customFormat="1" ht="57" x14ac:dyDescent="0.25">
      <c r="A24" s="388">
        <v>4</v>
      </c>
      <c r="B24" s="389" t="s">
        <v>137</v>
      </c>
      <c r="C24" s="388">
        <v>4</v>
      </c>
      <c r="D24" s="388" t="s">
        <v>144</v>
      </c>
      <c r="E24" s="339" t="s">
        <v>145</v>
      </c>
      <c r="F24" s="390">
        <v>4</v>
      </c>
      <c r="G24" s="388" t="s">
        <v>712</v>
      </c>
      <c r="H24" s="263" t="s">
        <v>713</v>
      </c>
      <c r="I24" s="388">
        <v>16</v>
      </c>
      <c r="J24" s="388"/>
      <c r="K24" s="263" t="s">
        <v>680</v>
      </c>
      <c r="L24" s="390">
        <v>2020051290045</v>
      </c>
      <c r="M24" s="388">
        <v>6</v>
      </c>
      <c r="N24" s="396">
        <v>4446</v>
      </c>
      <c r="O24" s="268" t="s">
        <v>716</v>
      </c>
      <c r="P24" s="388" t="s">
        <v>50</v>
      </c>
      <c r="Q24" s="388">
        <v>3</v>
      </c>
      <c r="R24" s="391" t="s">
        <v>51</v>
      </c>
      <c r="S24" s="271">
        <v>1</v>
      </c>
      <c r="T24" s="268" t="s">
        <v>671</v>
      </c>
      <c r="U24" s="404" t="s">
        <v>947</v>
      </c>
      <c r="V24" s="364" t="s">
        <v>50</v>
      </c>
      <c r="W24" s="400">
        <v>4</v>
      </c>
      <c r="X24" s="365" t="s">
        <v>172</v>
      </c>
      <c r="Y24" s="401">
        <v>1</v>
      </c>
      <c r="Z24" s="401">
        <v>1</v>
      </c>
      <c r="AA24" s="401">
        <v>1</v>
      </c>
      <c r="AB24" s="401">
        <v>1</v>
      </c>
      <c r="AC24" s="401">
        <v>1</v>
      </c>
      <c r="AD24" s="401">
        <v>1</v>
      </c>
      <c r="AE24" s="55">
        <v>0</v>
      </c>
      <c r="AF24" s="55">
        <v>0</v>
      </c>
      <c r="AG24" s="366">
        <v>17678600</v>
      </c>
      <c r="AH24" s="402" t="s">
        <v>430</v>
      </c>
      <c r="AI24" s="212" t="s">
        <v>55</v>
      </c>
      <c r="AJ24" s="529">
        <v>9351055</v>
      </c>
      <c r="AK24" s="525"/>
    </row>
    <row r="25" spans="1:37" s="254" customFormat="1" ht="57" x14ac:dyDescent="0.25">
      <c r="A25" s="388">
        <v>4</v>
      </c>
      <c r="B25" s="389" t="s">
        <v>137</v>
      </c>
      <c r="C25" s="388">
        <v>4</v>
      </c>
      <c r="D25" s="388" t="s">
        <v>144</v>
      </c>
      <c r="E25" s="339" t="s">
        <v>145</v>
      </c>
      <c r="F25" s="390">
        <v>4</v>
      </c>
      <c r="G25" s="388" t="s">
        <v>712</v>
      </c>
      <c r="H25" s="263" t="s">
        <v>713</v>
      </c>
      <c r="I25" s="388">
        <v>16</v>
      </c>
      <c r="J25" s="388"/>
      <c r="K25" s="263" t="s">
        <v>680</v>
      </c>
      <c r="L25" s="390">
        <v>2020051290045</v>
      </c>
      <c r="M25" s="388">
        <v>6</v>
      </c>
      <c r="N25" s="396">
        <v>4446</v>
      </c>
      <c r="O25" s="268" t="s">
        <v>716</v>
      </c>
      <c r="P25" s="388" t="s">
        <v>50</v>
      </c>
      <c r="Q25" s="388">
        <v>3</v>
      </c>
      <c r="R25" s="391" t="s">
        <v>51</v>
      </c>
      <c r="S25" s="271">
        <v>1</v>
      </c>
      <c r="T25" s="268" t="s">
        <v>671</v>
      </c>
      <c r="U25" s="404" t="s">
        <v>717</v>
      </c>
      <c r="V25" s="364" t="s">
        <v>50</v>
      </c>
      <c r="W25" s="400">
        <v>4</v>
      </c>
      <c r="X25" s="365" t="s">
        <v>190</v>
      </c>
      <c r="Y25" s="401">
        <v>1</v>
      </c>
      <c r="Z25" s="401">
        <v>0</v>
      </c>
      <c r="AA25" s="401">
        <v>1</v>
      </c>
      <c r="AB25" s="401">
        <v>0</v>
      </c>
      <c r="AC25" s="401">
        <v>1</v>
      </c>
      <c r="AD25" s="401">
        <v>1</v>
      </c>
      <c r="AE25" s="55">
        <v>0</v>
      </c>
      <c r="AF25" s="55">
        <v>0</v>
      </c>
      <c r="AG25" s="366">
        <v>17678600</v>
      </c>
      <c r="AH25" s="402" t="s">
        <v>430</v>
      </c>
      <c r="AI25" s="212" t="s">
        <v>55</v>
      </c>
      <c r="AJ25" s="529">
        <v>0</v>
      </c>
      <c r="AK25" s="525" t="s">
        <v>1081</v>
      </c>
    </row>
    <row r="26" spans="1:37" s="254" customFormat="1" ht="57" x14ac:dyDescent="0.25">
      <c r="A26" s="388">
        <v>4</v>
      </c>
      <c r="B26" s="389" t="s">
        <v>137</v>
      </c>
      <c r="C26" s="388">
        <v>4</v>
      </c>
      <c r="D26" s="388" t="s">
        <v>144</v>
      </c>
      <c r="E26" s="339" t="s">
        <v>145</v>
      </c>
      <c r="F26" s="390">
        <v>1</v>
      </c>
      <c r="G26" s="388" t="s">
        <v>146</v>
      </c>
      <c r="H26" s="263" t="s">
        <v>147</v>
      </c>
      <c r="I26" s="388">
        <v>16</v>
      </c>
      <c r="J26" s="388">
        <v>17</v>
      </c>
      <c r="K26" s="263" t="s">
        <v>687</v>
      </c>
      <c r="L26" s="390">
        <v>2020051290047</v>
      </c>
      <c r="M26" s="388">
        <v>16</v>
      </c>
      <c r="N26" s="396">
        <v>44116</v>
      </c>
      <c r="O26" s="268" t="s">
        <v>718</v>
      </c>
      <c r="P26" s="388" t="s">
        <v>50</v>
      </c>
      <c r="Q26" s="388">
        <v>3</v>
      </c>
      <c r="R26" s="391" t="s">
        <v>51</v>
      </c>
      <c r="S26" s="271">
        <v>1</v>
      </c>
      <c r="T26" s="268" t="s">
        <v>671</v>
      </c>
      <c r="U26" s="404" t="s">
        <v>948</v>
      </c>
      <c r="V26" s="364" t="s">
        <v>50</v>
      </c>
      <c r="W26" s="400">
        <v>60</v>
      </c>
      <c r="X26" s="365" t="s">
        <v>190</v>
      </c>
      <c r="Y26" s="401">
        <v>15</v>
      </c>
      <c r="Z26" s="401">
        <v>15</v>
      </c>
      <c r="AA26" s="401">
        <v>15</v>
      </c>
      <c r="AB26" s="401">
        <v>19</v>
      </c>
      <c r="AC26" s="401">
        <v>15</v>
      </c>
      <c r="AD26" s="401">
        <v>15</v>
      </c>
      <c r="AE26" s="55">
        <v>0</v>
      </c>
      <c r="AF26" s="55">
        <v>0</v>
      </c>
      <c r="AG26" s="366">
        <v>64000000</v>
      </c>
      <c r="AH26" s="403" t="s">
        <v>164</v>
      </c>
      <c r="AI26" s="59" t="s">
        <v>923</v>
      </c>
      <c r="AJ26" s="529">
        <v>0</v>
      </c>
      <c r="AK26" s="526"/>
    </row>
    <row r="27" spans="1:37" s="254" customFormat="1" ht="57" x14ac:dyDescent="0.25">
      <c r="A27" s="388">
        <v>4</v>
      </c>
      <c r="B27" s="389" t="s">
        <v>137</v>
      </c>
      <c r="C27" s="388">
        <v>4</v>
      </c>
      <c r="D27" s="388" t="s">
        <v>144</v>
      </c>
      <c r="E27" s="339" t="s">
        <v>145</v>
      </c>
      <c r="F27" s="390">
        <v>1</v>
      </c>
      <c r="G27" s="388" t="s">
        <v>146</v>
      </c>
      <c r="H27" s="263" t="s">
        <v>147</v>
      </c>
      <c r="I27" s="388">
        <v>16</v>
      </c>
      <c r="J27" s="388">
        <v>17</v>
      </c>
      <c r="K27" s="263" t="s">
        <v>693</v>
      </c>
      <c r="L27" s="390">
        <v>2020051290048</v>
      </c>
      <c r="M27" s="388">
        <v>17</v>
      </c>
      <c r="N27" s="396">
        <v>44117</v>
      </c>
      <c r="O27" s="268" t="s">
        <v>719</v>
      </c>
      <c r="P27" s="388" t="s">
        <v>50</v>
      </c>
      <c r="Q27" s="388">
        <v>3</v>
      </c>
      <c r="R27" s="391" t="s">
        <v>51</v>
      </c>
      <c r="S27" s="271">
        <v>1</v>
      </c>
      <c r="T27" s="268" t="s">
        <v>671</v>
      </c>
      <c r="U27" s="404" t="s">
        <v>949</v>
      </c>
      <c r="V27" s="364" t="s">
        <v>50</v>
      </c>
      <c r="W27" s="400">
        <v>4</v>
      </c>
      <c r="X27" s="365" t="s">
        <v>190</v>
      </c>
      <c r="Y27" s="401">
        <v>1</v>
      </c>
      <c r="Z27" s="401">
        <v>1</v>
      </c>
      <c r="AA27" s="401">
        <v>1</v>
      </c>
      <c r="AB27" s="401">
        <v>1</v>
      </c>
      <c r="AC27" s="401">
        <v>1</v>
      </c>
      <c r="AD27" s="401">
        <v>1</v>
      </c>
      <c r="AE27" s="401">
        <v>1</v>
      </c>
      <c r="AF27" s="401">
        <v>1</v>
      </c>
      <c r="AG27" s="366">
        <v>217560666.66666666</v>
      </c>
      <c r="AH27" s="419" t="s">
        <v>470</v>
      </c>
      <c r="AI27" s="59" t="s">
        <v>155</v>
      </c>
      <c r="AJ27" s="529">
        <v>66465976</v>
      </c>
      <c r="AK27" s="525"/>
    </row>
    <row r="28" spans="1:37" x14ac:dyDescent="0.3">
      <c r="A28" s="167"/>
      <c r="B28" s="169"/>
      <c r="C28" s="167"/>
      <c r="D28" s="167"/>
      <c r="E28" s="167"/>
      <c r="F28" s="167"/>
      <c r="G28" s="167"/>
      <c r="H28" s="167"/>
      <c r="I28" s="167"/>
      <c r="J28" s="167"/>
      <c r="K28" s="167"/>
      <c r="L28" s="167"/>
      <c r="M28" s="167"/>
      <c r="N28" s="167"/>
      <c r="O28" s="167"/>
      <c r="P28" s="167"/>
      <c r="Q28" s="167"/>
      <c r="R28" s="167"/>
      <c r="S28" s="170"/>
      <c r="T28" s="167"/>
      <c r="U28" s="171"/>
      <c r="V28" s="170"/>
      <c r="W28" s="172"/>
      <c r="X28" s="172"/>
      <c r="Y28" s="170"/>
      <c r="Z28" s="170"/>
      <c r="AA28" s="169"/>
      <c r="AB28" s="169"/>
      <c r="AC28" s="169"/>
      <c r="AD28" s="170"/>
      <c r="AE28" s="167"/>
      <c r="AF28" s="172"/>
      <c r="AG28" s="167"/>
      <c r="AH28" s="167"/>
      <c r="AI28" s="167"/>
      <c r="AJ28" s="531"/>
      <c r="AK28" s="167"/>
    </row>
    <row r="29" spans="1:37" x14ac:dyDescent="0.3">
      <c r="A29" s="74"/>
      <c r="B29" s="173"/>
      <c r="C29" s="74"/>
      <c r="D29" s="74"/>
      <c r="E29" s="74"/>
      <c r="F29" s="74"/>
      <c r="G29" s="74"/>
      <c r="H29" s="74"/>
      <c r="I29" s="74"/>
      <c r="J29" s="74"/>
      <c r="K29" s="74"/>
      <c r="L29" s="74"/>
      <c r="M29" s="74"/>
      <c r="N29" s="74"/>
      <c r="O29" s="74"/>
      <c r="P29" s="74"/>
      <c r="Q29" s="74"/>
      <c r="R29" s="74"/>
      <c r="S29" s="106"/>
      <c r="T29" s="74"/>
      <c r="U29" s="107"/>
      <c r="V29" s="106"/>
      <c r="W29" s="108"/>
      <c r="X29" s="108"/>
      <c r="Y29" s="170"/>
      <c r="Z29" s="170"/>
      <c r="AA29" s="173"/>
      <c r="AB29" s="173"/>
      <c r="AC29" s="173"/>
      <c r="AD29" s="106"/>
      <c r="AE29" s="74"/>
      <c r="AF29" s="172"/>
      <c r="AG29" s="166"/>
      <c r="AH29" s="166"/>
      <c r="AI29" s="167"/>
      <c r="AJ29" s="531"/>
      <c r="AK29" s="167"/>
    </row>
  </sheetData>
  <autoFilter ref="A8:AK27"/>
  <mergeCells count="15">
    <mergeCell ref="A7:T7"/>
    <mergeCell ref="U7:AE7"/>
    <mergeCell ref="AG7:AJ7"/>
    <mergeCell ref="AK7:AK8"/>
    <mergeCell ref="A1:B4"/>
    <mergeCell ref="C1:AI4"/>
    <mergeCell ref="A5:B5"/>
    <mergeCell ref="C5:AK5"/>
    <mergeCell ref="A6:B6"/>
    <mergeCell ref="C6:G6"/>
    <mergeCell ref="H6:J6"/>
    <mergeCell ref="K6:N6"/>
    <mergeCell ref="P6:T6"/>
    <mergeCell ref="W6:X6"/>
    <mergeCell ref="AA6:AK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filterMode="1">
    <tabColor rgb="FF92D050"/>
  </sheetPr>
  <dimension ref="A1:AK96"/>
  <sheetViews>
    <sheetView showGridLines="0" topLeftCell="I7" zoomScale="82" zoomScaleNormal="82" workbookViewId="0">
      <pane xSplit="6" ySplit="2" topLeftCell="P9" activePane="bottomRight" state="frozenSplit"/>
      <selection sqref="A1:B4"/>
      <selection pane="topRight" sqref="A1:B4"/>
      <selection pane="bottomLeft" sqref="A1:B4"/>
      <selection pane="bottomRight" activeCell="L8" sqref="L8"/>
    </sheetView>
  </sheetViews>
  <sheetFormatPr baseColWidth="10" defaultRowHeight="14.25" outlineLevelCol="1" x14ac:dyDescent="0.3"/>
  <cols>
    <col min="1" max="1" width="6.5703125" style="185" customWidth="1"/>
    <col min="2" max="2" width="41.85546875" style="185" customWidth="1"/>
    <col min="3" max="3" width="6" style="185" hidden="1" customWidth="1" outlineLevel="1"/>
    <col min="4" max="4" width="9.42578125" style="185" hidden="1" customWidth="1" outlineLevel="1"/>
    <col min="5" max="5" width="20" style="185" customWidth="1" collapsed="1"/>
    <col min="6" max="6" width="5.85546875" style="185" hidden="1" customWidth="1" outlineLevel="1"/>
    <col min="7" max="7" width="9" style="185" hidden="1" customWidth="1" outlineLevel="1"/>
    <col min="8" max="8" width="32.85546875" style="185" customWidth="1" collapsed="1"/>
    <col min="9" max="10" width="9.28515625" style="185" customWidth="1" outlineLevel="1"/>
    <col min="11" max="11" width="33.5703125" style="185" customWidth="1"/>
    <col min="12" max="12" width="19.85546875" style="185" customWidth="1"/>
    <col min="13" max="13" width="7.140625" style="185" customWidth="1" outlineLevel="1"/>
    <col min="14" max="14" width="8.5703125" style="185" customWidth="1" outlineLevel="1"/>
    <col min="15" max="15" width="27.42578125" style="185" customWidth="1"/>
    <col min="16" max="16" width="9.85546875" style="185" customWidth="1"/>
    <col min="17" max="17" width="9.42578125" style="185" customWidth="1"/>
    <col min="18" max="18" width="11.5703125" style="185" customWidth="1"/>
    <col min="19" max="19" width="8.5703125" style="185" customWidth="1"/>
    <col min="20" max="20" width="19.7109375" style="185" customWidth="1"/>
    <col min="21" max="21" width="34" style="185" customWidth="1"/>
    <col min="22" max="22" width="11.28515625" style="185" customWidth="1"/>
    <col min="23" max="23" width="11.28515625" style="186" customWidth="1"/>
    <col min="24" max="24" width="11.28515625" style="185" customWidth="1"/>
    <col min="25" max="28" width="11.7109375" style="230" customWidth="1"/>
    <col min="29" max="30" width="11.7109375" style="230" hidden="1" customWidth="1"/>
    <col min="31" max="32" width="17.42578125" style="187" hidden="1" customWidth="1" outlineLevel="1"/>
    <col min="33" max="33" width="17.42578125" style="185" customWidth="1" collapsed="1"/>
    <col min="34" max="34" width="17.7109375" style="185" customWidth="1"/>
    <col min="35" max="35" width="13.85546875" style="185" customWidth="1"/>
    <col min="36" max="36" width="20" style="187" customWidth="1"/>
    <col min="37" max="37" width="25.7109375" style="187" bestFit="1" customWidth="1"/>
  </cols>
  <sheetData>
    <row r="1" spans="1:37" ht="13.5" x14ac:dyDescent="0.25">
      <c r="A1" s="703"/>
      <c r="B1" s="704"/>
      <c r="C1" s="705" t="s">
        <v>0</v>
      </c>
      <c r="D1" s="706"/>
      <c r="E1" s="706"/>
      <c r="F1" s="706"/>
      <c r="G1" s="706"/>
      <c r="H1" s="706"/>
      <c r="I1" s="706"/>
      <c r="J1" s="706"/>
      <c r="K1" s="706"/>
      <c r="L1" s="706"/>
      <c r="M1" s="706"/>
      <c r="N1" s="706"/>
      <c r="O1" s="706"/>
      <c r="P1" s="706"/>
      <c r="Q1" s="706"/>
      <c r="R1" s="706"/>
      <c r="S1" s="706"/>
      <c r="T1" s="706"/>
      <c r="U1" s="706"/>
      <c r="V1" s="706"/>
      <c r="W1" s="706"/>
      <c r="X1" s="706"/>
      <c r="Y1" s="706"/>
      <c r="Z1" s="706"/>
      <c r="AA1" s="706"/>
      <c r="AB1" s="706"/>
      <c r="AC1" s="706"/>
      <c r="AD1" s="706"/>
      <c r="AE1" s="706"/>
      <c r="AF1" s="706"/>
      <c r="AG1" s="706"/>
      <c r="AH1" s="706"/>
      <c r="AI1" s="707"/>
      <c r="AJ1" s="711" t="s">
        <v>1</v>
      </c>
      <c r="AK1" s="711"/>
    </row>
    <row r="2" spans="1:37" ht="13.5" x14ac:dyDescent="0.25">
      <c r="A2" s="703"/>
      <c r="B2" s="704"/>
      <c r="C2" s="705"/>
      <c r="D2" s="706"/>
      <c r="E2" s="706"/>
      <c r="F2" s="706"/>
      <c r="G2" s="706"/>
      <c r="H2" s="706"/>
      <c r="I2" s="706"/>
      <c r="J2" s="706"/>
      <c r="K2" s="706"/>
      <c r="L2" s="706"/>
      <c r="M2" s="706"/>
      <c r="N2" s="706"/>
      <c r="O2" s="706"/>
      <c r="P2" s="706"/>
      <c r="Q2" s="706"/>
      <c r="R2" s="706"/>
      <c r="S2" s="706"/>
      <c r="T2" s="706"/>
      <c r="U2" s="706"/>
      <c r="V2" s="706"/>
      <c r="W2" s="706"/>
      <c r="X2" s="706"/>
      <c r="Y2" s="706"/>
      <c r="Z2" s="706"/>
      <c r="AA2" s="706"/>
      <c r="AB2" s="706"/>
      <c r="AC2" s="706"/>
      <c r="AD2" s="706"/>
      <c r="AE2" s="706"/>
      <c r="AF2" s="706"/>
      <c r="AG2" s="706"/>
      <c r="AH2" s="706"/>
      <c r="AI2" s="707"/>
      <c r="AJ2" s="711" t="s">
        <v>2</v>
      </c>
      <c r="AK2" s="711"/>
    </row>
    <row r="3" spans="1:37" ht="13.5" x14ac:dyDescent="0.25">
      <c r="A3" s="703"/>
      <c r="B3" s="704"/>
      <c r="C3" s="705"/>
      <c r="D3" s="706"/>
      <c r="E3" s="706"/>
      <c r="F3" s="706"/>
      <c r="G3" s="706"/>
      <c r="H3" s="706"/>
      <c r="I3" s="706"/>
      <c r="J3" s="706"/>
      <c r="K3" s="706"/>
      <c r="L3" s="706"/>
      <c r="M3" s="706"/>
      <c r="N3" s="706"/>
      <c r="O3" s="706"/>
      <c r="P3" s="706"/>
      <c r="Q3" s="706"/>
      <c r="R3" s="706"/>
      <c r="S3" s="706"/>
      <c r="T3" s="706"/>
      <c r="U3" s="706"/>
      <c r="V3" s="706"/>
      <c r="W3" s="706"/>
      <c r="X3" s="706"/>
      <c r="Y3" s="706"/>
      <c r="Z3" s="706"/>
      <c r="AA3" s="706"/>
      <c r="AB3" s="706"/>
      <c r="AC3" s="706"/>
      <c r="AD3" s="706"/>
      <c r="AE3" s="706"/>
      <c r="AF3" s="706"/>
      <c r="AG3" s="706"/>
      <c r="AH3" s="706"/>
      <c r="AI3" s="707"/>
      <c r="AJ3" s="711" t="s">
        <v>3</v>
      </c>
      <c r="AK3" s="711"/>
    </row>
    <row r="4" spans="1:37" ht="13.5" x14ac:dyDescent="0.25">
      <c r="A4" s="703"/>
      <c r="B4" s="704"/>
      <c r="C4" s="708"/>
      <c r="D4" s="709"/>
      <c r="E4" s="709"/>
      <c r="F4" s="709"/>
      <c r="G4" s="709"/>
      <c r="H4" s="709"/>
      <c r="I4" s="709"/>
      <c r="J4" s="709"/>
      <c r="K4" s="709"/>
      <c r="L4" s="709"/>
      <c r="M4" s="709"/>
      <c r="N4" s="709"/>
      <c r="O4" s="709"/>
      <c r="P4" s="709"/>
      <c r="Q4" s="709"/>
      <c r="R4" s="709"/>
      <c r="S4" s="709"/>
      <c r="T4" s="709"/>
      <c r="U4" s="709"/>
      <c r="V4" s="709"/>
      <c r="W4" s="709"/>
      <c r="X4" s="709"/>
      <c r="Y4" s="709"/>
      <c r="Z4" s="709"/>
      <c r="AA4" s="709"/>
      <c r="AB4" s="709"/>
      <c r="AC4" s="709"/>
      <c r="AD4" s="709"/>
      <c r="AE4" s="709"/>
      <c r="AF4" s="709"/>
      <c r="AG4" s="709"/>
      <c r="AH4" s="709"/>
      <c r="AI4" s="710"/>
      <c r="AJ4" s="711" t="s">
        <v>4</v>
      </c>
      <c r="AK4" s="711"/>
    </row>
    <row r="5" spans="1:37" ht="13.5" x14ac:dyDescent="0.25">
      <c r="A5" s="716" t="s">
        <v>5</v>
      </c>
      <c r="B5" s="717"/>
      <c r="C5" s="718" t="s">
        <v>6</v>
      </c>
      <c r="D5" s="718"/>
      <c r="E5" s="718"/>
      <c r="F5" s="718"/>
      <c r="G5" s="718"/>
      <c r="H5" s="718"/>
      <c r="I5" s="718"/>
      <c r="J5" s="718"/>
      <c r="K5" s="718"/>
      <c r="L5" s="718"/>
      <c r="M5" s="718"/>
      <c r="N5" s="718"/>
      <c r="O5" s="718"/>
      <c r="P5" s="718"/>
      <c r="Q5" s="718"/>
      <c r="R5" s="718"/>
      <c r="S5" s="718"/>
      <c r="T5" s="718"/>
      <c r="U5" s="718"/>
      <c r="V5" s="718"/>
      <c r="W5" s="718"/>
      <c r="X5" s="718"/>
      <c r="Y5" s="718"/>
      <c r="Z5" s="718"/>
      <c r="AA5" s="718"/>
      <c r="AB5" s="718"/>
      <c r="AC5" s="718"/>
      <c r="AD5" s="718"/>
      <c r="AE5" s="718"/>
      <c r="AF5" s="718"/>
      <c r="AG5" s="718"/>
      <c r="AH5" s="718"/>
      <c r="AI5" s="718"/>
      <c r="AJ5" s="718"/>
      <c r="AK5" s="718"/>
    </row>
    <row r="6" spans="1:37" ht="33.75" customHeight="1" x14ac:dyDescent="0.25">
      <c r="A6" s="576" t="s">
        <v>7</v>
      </c>
      <c r="B6" s="576"/>
      <c r="C6" s="711">
        <v>2024</v>
      </c>
      <c r="D6" s="711"/>
      <c r="E6" s="711"/>
      <c r="F6" s="711"/>
      <c r="G6" s="711"/>
      <c r="H6" s="711" t="s">
        <v>8</v>
      </c>
      <c r="I6" s="711"/>
      <c r="J6" s="711"/>
      <c r="K6" s="711" t="s">
        <v>720</v>
      </c>
      <c r="L6" s="711"/>
      <c r="M6" s="711"/>
      <c r="N6" s="711"/>
      <c r="O6" s="174" t="s">
        <v>10</v>
      </c>
      <c r="P6" s="711" t="s">
        <v>950</v>
      </c>
      <c r="Q6" s="711"/>
      <c r="R6" s="711"/>
      <c r="S6" s="711"/>
      <c r="T6" s="711"/>
      <c r="U6" s="5" t="s">
        <v>11</v>
      </c>
      <c r="V6" s="123">
        <v>45503</v>
      </c>
      <c r="W6" s="584" t="s">
        <v>1049</v>
      </c>
      <c r="X6" s="719"/>
      <c r="Y6" s="175"/>
      <c r="Z6" s="222"/>
      <c r="AA6" s="720"/>
      <c r="AB6" s="720"/>
      <c r="AC6" s="720"/>
      <c r="AD6" s="720"/>
      <c r="AE6" s="720"/>
      <c r="AF6" s="720"/>
      <c r="AG6" s="720"/>
      <c r="AH6" s="720"/>
      <c r="AI6" s="720"/>
      <c r="AJ6" s="720"/>
      <c r="AK6" s="721"/>
    </row>
    <row r="7" spans="1:37" ht="13.5" x14ac:dyDescent="0.25">
      <c r="A7" s="712"/>
      <c r="B7" s="712"/>
      <c r="C7" s="712"/>
      <c r="D7" s="712"/>
      <c r="E7" s="712"/>
      <c r="F7" s="712"/>
      <c r="G7" s="712"/>
      <c r="H7" s="712"/>
      <c r="I7" s="712"/>
      <c r="J7" s="712"/>
      <c r="K7" s="712"/>
      <c r="L7" s="712"/>
      <c r="M7" s="712"/>
      <c r="N7" s="712"/>
      <c r="O7" s="712"/>
      <c r="P7" s="712"/>
      <c r="Q7" s="712"/>
      <c r="R7" s="712"/>
      <c r="S7" s="712"/>
      <c r="T7" s="712"/>
      <c r="U7" s="713" t="s">
        <v>12</v>
      </c>
      <c r="V7" s="713"/>
      <c r="W7" s="713"/>
      <c r="X7" s="713"/>
      <c r="Y7" s="714"/>
      <c r="Z7" s="714"/>
      <c r="AA7" s="714"/>
      <c r="AB7" s="714"/>
      <c r="AC7" s="714"/>
      <c r="AD7" s="714"/>
      <c r="AE7" s="714"/>
      <c r="AF7" s="176"/>
      <c r="AG7" s="715" t="s">
        <v>13</v>
      </c>
      <c r="AH7" s="715"/>
      <c r="AI7" s="715"/>
      <c r="AJ7" s="715"/>
      <c r="AK7" s="570" t="s">
        <v>14</v>
      </c>
    </row>
    <row r="8" spans="1:37" ht="54" x14ac:dyDescent="0.25">
      <c r="A8" s="1" t="s">
        <v>15</v>
      </c>
      <c r="B8" s="1" t="s">
        <v>16</v>
      </c>
      <c r="C8" s="1" t="s">
        <v>15</v>
      </c>
      <c r="D8" s="1" t="s">
        <v>17</v>
      </c>
      <c r="E8" s="1" t="s">
        <v>18</v>
      </c>
      <c r="F8" s="1" t="s">
        <v>15</v>
      </c>
      <c r="G8" s="1" t="s">
        <v>17</v>
      </c>
      <c r="H8" s="1" t="s">
        <v>19</v>
      </c>
      <c r="I8" s="1" t="s">
        <v>20</v>
      </c>
      <c r="J8" s="1" t="s">
        <v>21</v>
      </c>
      <c r="K8" s="1" t="s">
        <v>22</v>
      </c>
      <c r="L8" s="1" t="s">
        <v>23</v>
      </c>
      <c r="M8" s="1" t="s">
        <v>15</v>
      </c>
      <c r="N8" s="1" t="s">
        <v>17</v>
      </c>
      <c r="O8" s="1" t="s">
        <v>24</v>
      </c>
      <c r="P8" s="1" t="s">
        <v>25</v>
      </c>
      <c r="Q8" s="1" t="s">
        <v>26</v>
      </c>
      <c r="R8" s="1" t="s">
        <v>27</v>
      </c>
      <c r="S8" s="1" t="s">
        <v>28</v>
      </c>
      <c r="T8" s="1" t="s">
        <v>29</v>
      </c>
      <c r="U8" s="8" t="s">
        <v>30</v>
      </c>
      <c r="V8" s="8" t="s">
        <v>31</v>
      </c>
      <c r="W8" s="8" t="s">
        <v>32</v>
      </c>
      <c r="X8" s="8" t="s">
        <v>33</v>
      </c>
      <c r="Y8" s="9" t="s">
        <v>34</v>
      </c>
      <c r="Z8" s="9" t="s">
        <v>985</v>
      </c>
      <c r="AA8" s="10" t="s">
        <v>35</v>
      </c>
      <c r="AB8" s="10" t="s">
        <v>1046</v>
      </c>
      <c r="AC8" s="11" t="s">
        <v>36</v>
      </c>
      <c r="AD8" s="12" t="s">
        <v>37</v>
      </c>
      <c r="AE8" s="177" t="s">
        <v>38</v>
      </c>
      <c r="AF8" s="178" t="s">
        <v>39</v>
      </c>
      <c r="AG8" s="16" t="s">
        <v>40</v>
      </c>
      <c r="AH8" s="16" t="s">
        <v>41</v>
      </c>
      <c r="AI8" s="16" t="s">
        <v>42</v>
      </c>
      <c r="AJ8" s="17" t="s">
        <v>43</v>
      </c>
      <c r="AK8" s="570"/>
    </row>
    <row r="9" spans="1:37" s="553" customFormat="1" ht="142.5" hidden="1" x14ac:dyDescent="0.25">
      <c r="A9" s="547">
        <v>4</v>
      </c>
      <c r="B9" s="547" t="s">
        <v>137</v>
      </c>
      <c r="C9" s="547">
        <v>1</v>
      </c>
      <c r="D9" s="547" t="s">
        <v>722</v>
      </c>
      <c r="E9" s="547" t="s">
        <v>670</v>
      </c>
      <c r="F9" s="548">
        <v>1</v>
      </c>
      <c r="G9" s="547" t="s">
        <v>723</v>
      </c>
      <c r="H9" s="547" t="s">
        <v>724</v>
      </c>
      <c r="I9" s="547">
        <v>17</v>
      </c>
      <c r="J9" s="547" t="s">
        <v>1139</v>
      </c>
      <c r="K9" s="547" t="s">
        <v>662</v>
      </c>
      <c r="L9" s="548">
        <v>2020051290052</v>
      </c>
      <c r="M9" s="547">
        <v>1</v>
      </c>
      <c r="N9" s="547">
        <v>4111</v>
      </c>
      <c r="O9" s="547" t="s">
        <v>725</v>
      </c>
      <c r="P9" s="547" t="s">
        <v>50</v>
      </c>
      <c r="Q9" s="547">
        <v>4</v>
      </c>
      <c r="R9" s="549" t="s">
        <v>51</v>
      </c>
      <c r="S9" s="179">
        <v>1</v>
      </c>
      <c r="T9" s="547" t="s">
        <v>721</v>
      </c>
      <c r="U9" s="547" t="s">
        <v>951</v>
      </c>
      <c r="V9" s="547" t="s">
        <v>50</v>
      </c>
      <c r="W9" s="179">
        <v>30</v>
      </c>
      <c r="X9" s="241" t="s">
        <v>172</v>
      </c>
      <c r="Y9" s="62">
        <v>4</v>
      </c>
      <c r="Z9" s="62">
        <v>0</v>
      </c>
      <c r="AA9" s="227">
        <v>6</v>
      </c>
      <c r="AB9" s="227">
        <v>34</v>
      </c>
      <c r="AC9" s="227">
        <v>10</v>
      </c>
      <c r="AD9" s="227">
        <v>10</v>
      </c>
      <c r="AE9" s="392">
        <v>0</v>
      </c>
      <c r="AF9" s="392">
        <v>0</v>
      </c>
      <c r="AG9" s="240">
        <v>218458333.33333334</v>
      </c>
      <c r="AH9" s="212" t="s">
        <v>225</v>
      </c>
      <c r="AI9" s="212" t="s">
        <v>155</v>
      </c>
      <c r="AJ9" s="299">
        <v>21382207</v>
      </c>
      <c r="AK9" s="184"/>
    </row>
    <row r="10" spans="1:37" s="553" customFormat="1" ht="99.75" hidden="1" x14ac:dyDescent="0.25">
      <c r="A10" s="547">
        <v>4</v>
      </c>
      <c r="B10" s="547" t="s">
        <v>137</v>
      </c>
      <c r="C10" s="547">
        <v>1</v>
      </c>
      <c r="D10" s="547" t="s">
        <v>722</v>
      </c>
      <c r="E10" s="547" t="s">
        <v>670</v>
      </c>
      <c r="F10" s="548">
        <v>1</v>
      </c>
      <c r="G10" s="547" t="s">
        <v>723</v>
      </c>
      <c r="H10" s="547" t="s">
        <v>724</v>
      </c>
      <c r="I10" s="547">
        <v>17</v>
      </c>
      <c r="J10" s="547" t="s">
        <v>1139</v>
      </c>
      <c r="K10" s="547" t="s">
        <v>662</v>
      </c>
      <c r="L10" s="548">
        <v>2020051290052</v>
      </c>
      <c r="M10" s="547">
        <v>2</v>
      </c>
      <c r="N10" s="547">
        <v>4112</v>
      </c>
      <c r="O10" s="547" t="s">
        <v>726</v>
      </c>
      <c r="P10" s="547" t="s">
        <v>50</v>
      </c>
      <c r="Q10" s="547">
        <v>4</v>
      </c>
      <c r="R10" s="549" t="s">
        <v>51</v>
      </c>
      <c r="S10" s="179">
        <v>1</v>
      </c>
      <c r="T10" s="547" t="s">
        <v>721</v>
      </c>
      <c r="U10" s="547" t="s">
        <v>727</v>
      </c>
      <c r="V10" s="547" t="s">
        <v>50</v>
      </c>
      <c r="W10" s="179">
        <v>11</v>
      </c>
      <c r="X10" s="241" t="s">
        <v>172</v>
      </c>
      <c r="Y10" s="62">
        <v>2</v>
      </c>
      <c r="Z10" s="62">
        <v>2</v>
      </c>
      <c r="AA10" s="227">
        <v>3</v>
      </c>
      <c r="AB10" s="227">
        <v>2</v>
      </c>
      <c r="AC10" s="227">
        <v>3</v>
      </c>
      <c r="AD10" s="227">
        <v>3</v>
      </c>
      <c r="AE10" s="550">
        <v>0</v>
      </c>
      <c r="AF10" s="550">
        <v>0</v>
      </c>
      <c r="AG10" s="240">
        <v>218458333.33333334</v>
      </c>
      <c r="AH10" s="212" t="s">
        <v>225</v>
      </c>
      <c r="AI10" s="212" t="s">
        <v>155</v>
      </c>
      <c r="AJ10" s="299">
        <v>21382207</v>
      </c>
      <c r="AK10" s="184"/>
    </row>
    <row r="11" spans="1:37" s="553" customFormat="1" ht="99.75" hidden="1" x14ac:dyDescent="0.25">
      <c r="A11" s="547">
        <v>4</v>
      </c>
      <c r="B11" s="547" t="s">
        <v>137</v>
      </c>
      <c r="C11" s="547">
        <v>1</v>
      </c>
      <c r="D11" s="547" t="s">
        <v>722</v>
      </c>
      <c r="E11" s="547" t="s">
        <v>670</v>
      </c>
      <c r="F11" s="548">
        <v>1</v>
      </c>
      <c r="G11" s="547" t="s">
        <v>723</v>
      </c>
      <c r="H11" s="547" t="s">
        <v>724</v>
      </c>
      <c r="I11" s="547">
        <v>17</v>
      </c>
      <c r="J11" s="547" t="s">
        <v>1139</v>
      </c>
      <c r="K11" s="547" t="s">
        <v>662</v>
      </c>
      <c r="L11" s="548">
        <v>2020051290052</v>
      </c>
      <c r="M11" s="547">
        <v>2</v>
      </c>
      <c r="N11" s="547">
        <v>4112</v>
      </c>
      <c r="O11" s="547" t="s">
        <v>726</v>
      </c>
      <c r="P11" s="547" t="s">
        <v>50</v>
      </c>
      <c r="Q11" s="547">
        <v>4</v>
      </c>
      <c r="R11" s="549" t="s">
        <v>51</v>
      </c>
      <c r="S11" s="179">
        <v>1</v>
      </c>
      <c r="T11" s="547" t="s">
        <v>721</v>
      </c>
      <c r="U11" s="547" t="s">
        <v>728</v>
      </c>
      <c r="V11" s="547" t="s">
        <v>50</v>
      </c>
      <c r="W11" s="179">
        <v>48</v>
      </c>
      <c r="X11" s="241" t="s">
        <v>172</v>
      </c>
      <c r="Y11" s="228">
        <v>12</v>
      </c>
      <c r="Z11" s="228">
        <v>4</v>
      </c>
      <c r="AA11" s="228">
        <v>12</v>
      </c>
      <c r="AB11" s="228">
        <v>149</v>
      </c>
      <c r="AC11" s="228">
        <v>12</v>
      </c>
      <c r="AD11" s="228">
        <v>12</v>
      </c>
      <c r="AE11" s="550">
        <v>0</v>
      </c>
      <c r="AF11" s="550">
        <v>0</v>
      </c>
      <c r="AG11" s="240">
        <v>218458333.33333334</v>
      </c>
      <c r="AH11" s="212" t="s">
        <v>225</v>
      </c>
      <c r="AI11" s="212" t="s">
        <v>155</v>
      </c>
      <c r="AJ11" s="299">
        <v>21382207</v>
      </c>
      <c r="AK11" s="184"/>
    </row>
    <row r="12" spans="1:37" s="553" customFormat="1" ht="71.25" hidden="1" x14ac:dyDescent="0.25">
      <c r="A12" s="547">
        <v>4</v>
      </c>
      <c r="B12" s="547" t="s">
        <v>137</v>
      </c>
      <c r="C12" s="547">
        <v>1</v>
      </c>
      <c r="D12" s="547" t="s">
        <v>722</v>
      </c>
      <c r="E12" s="547" t="s">
        <v>670</v>
      </c>
      <c r="F12" s="548">
        <v>3</v>
      </c>
      <c r="G12" s="547" t="s">
        <v>729</v>
      </c>
      <c r="H12" s="547" t="s">
        <v>730</v>
      </c>
      <c r="I12" s="547">
        <v>16</v>
      </c>
      <c r="J12" s="547" t="s">
        <v>1139</v>
      </c>
      <c r="K12" s="547" t="s">
        <v>662</v>
      </c>
      <c r="L12" s="548">
        <v>2020051290052</v>
      </c>
      <c r="M12" s="547">
        <v>1</v>
      </c>
      <c r="N12" s="547">
        <v>4131</v>
      </c>
      <c r="O12" s="547" t="s">
        <v>731</v>
      </c>
      <c r="P12" s="547" t="s">
        <v>50</v>
      </c>
      <c r="Q12" s="547">
        <v>8</v>
      </c>
      <c r="R12" s="549" t="s">
        <v>51</v>
      </c>
      <c r="S12" s="179">
        <v>3</v>
      </c>
      <c r="T12" s="547" t="s">
        <v>721</v>
      </c>
      <c r="U12" s="547" t="s">
        <v>732</v>
      </c>
      <c r="V12" s="547" t="s">
        <v>50</v>
      </c>
      <c r="W12" s="179">
        <v>1</v>
      </c>
      <c r="X12" s="241" t="s">
        <v>172</v>
      </c>
      <c r="Y12" s="62">
        <v>0</v>
      </c>
      <c r="Z12" s="62">
        <v>0</v>
      </c>
      <c r="AA12" s="227">
        <v>0</v>
      </c>
      <c r="AB12" s="227">
        <v>1</v>
      </c>
      <c r="AC12" s="227">
        <v>1</v>
      </c>
      <c r="AD12" s="227">
        <v>0</v>
      </c>
      <c r="AE12" s="392">
        <v>0</v>
      </c>
      <c r="AF12" s="392">
        <v>0</v>
      </c>
      <c r="AG12" s="240">
        <v>33400000</v>
      </c>
      <c r="AH12" s="212" t="s">
        <v>196</v>
      </c>
      <c r="AI12" s="212" t="s">
        <v>55</v>
      </c>
      <c r="AJ12" s="299">
        <v>10882016</v>
      </c>
      <c r="AK12" s="184"/>
    </row>
    <row r="13" spans="1:37" s="553" customFormat="1" ht="71.25" hidden="1" x14ac:dyDescent="0.25">
      <c r="A13" s="547">
        <v>4</v>
      </c>
      <c r="B13" s="547" t="s">
        <v>137</v>
      </c>
      <c r="C13" s="547">
        <v>1</v>
      </c>
      <c r="D13" s="547" t="s">
        <v>722</v>
      </c>
      <c r="E13" s="547" t="s">
        <v>670</v>
      </c>
      <c r="F13" s="548">
        <v>3</v>
      </c>
      <c r="G13" s="547" t="s">
        <v>729</v>
      </c>
      <c r="H13" s="547" t="s">
        <v>730</v>
      </c>
      <c r="I13" s="547">
        <v>16</v>
      </c>
      <c r="J13" s="547" t="s">
        <v>1139</v>
      </c>
      <c r="K13" s="547" t="s">
        <v>662</v>
      </c>
      <c r="L13" s="548">
        <v>2020051290052</v>
      </c>
      <c r="M13" s="547">
        <v>1</v>
      </c>
      <c r="N13" s="547">
        <v>4131</v>
      </c>
      <c r="O13" s="547" t="s">
        <v>731</v>
      </c>
      <c r="P13" s="547" t="s">
        <v>50</v>
      </c>
      <c r="Q13" s="547">
        <v>8</v>
      </c>
      <c r="R13" s="549" t="s">
        <v>51</v>
      </c>
      <c r="S13" s="179">
        <v>3</v>
      </c>
      <c r="T13" s="547" t="s">
        <v>721</v>
      </c>
      <c r="U13" s="547" t="s">
        <v>733</v>
      </c>
      <c r="V13" s="547" t="s">
        <v>50</v>
      </c>
      <c r="W13" s="179">
        <v>11</v>
      </c>
      <c r="X13" s="241" t="s">
        <v>172</v>
      </c>
      <c r="Y13" s="62">
        <v>2</v>
      </c>
      <c r="Z13" s="62">
        <v>1</v>
      </c>
      <c r="AA13" s="227">
        <v>3</v>
      </c>
      <c r="AB13" s="227">
        <v>3</v>
      </c>
      <c r="AC13" s="227">
        <v>3</v>
      </c>
      <c r="AD13" s="227">
        <v>3</v>
      </c>
      <c r="AE13" s="550">
        <v>0</v>
      </c>
      <c r="AF13" s="550">
        <v>0</v>
      </c>
      <c r="AG13" s="240">
        <v>76000000</v>
      </c>
      <c r="AH13" s="212" t="s">
        <v>196</v>
      </c>
      <c r="AI13" s="212" t="s">
        <v>55</v>
      </c>
      <c r="AJ13" s="299">
        <v>10882016</v>
      </c>
      <c r="AK13" s="184"/>
    </row>
    <row r="14" spans="1:37" s="553" customFormat="1" ht="71.25" hidden="1" x14ac:dyDescent="0.25">
      <c r="A14" s="547">
        <v>4</v>
      </c>
      <c r="B14" s="547" t="s">
        <v>137</v>
      </c>
      <c r="C14" s="547">
        <v>1</v>
      </c>
      <c r="D14" s="547" t="s">
        <v>722</v>
      </c>
      <c r="E14" s="547" t="s">
        <v>670</v>
      </c>
      <c r="F14" s="548">
        <v>3</v>
      </c>
      <c r="G14" s="547" t="s">
        <v>729</v>
      </c>
      <c r="H14" s="547" t="s">
        <v>730</v>
      </c>
      <c r="I14" s="547">
        <v>17</v>
      </c>
      <c r="J14" s="547">
        <v>10</v>
      </c>
      <c r="K14" s="547" t="s">
        <v>662</v>
      </c>
      <c r="L14" s="548">
        <v>2020051290052</v>
      </c>
      <c r="M14" s="547">
        <v>2</v>
      </c>
      <c r="N14" s="547">
        <v>4132</v>
      </c>
      <c r="O14" s="547" t="s">
        <v>734</v>
      </c>
      <c r="P14" s="547" t="s">
        <v>50</v>
      </c>
      <c r="Q14" s="547">
        <v>13</v>
      </c>
      <c r="R14" s="549" t="s">
        <v>51</v>
      </c>
      <c r="S14" s="179">
        <v>4</v>
      </c>
      <c r="T14" s="547" t="s">
        <v>721</v>
      </c>
      <c r="U14" s="547" t="s">
        <v>735</v>
      </c>
      <c r="V14" s="547" t="s">
        <v>50</v>
      </c>
      <c r="W14" s="179">
        <v>47</v>
      </c>
      <c r="X14" s="241" t="s">
        <v>172</v>
      </c>
      <c r="Y14" s="62">
        <v>6</v>
      </c>
      <c r="Z14" s="62">
        <v>1</v>
      </c>
      <c r="AA14" s="227">
        <v>13</v>
      </c>
      <c r="AB14" s="227">
        <v>10</v>
      </c>
      <c r="AC14" s="227">
        <v>15</v>
      </c>
      <c r="AD14" s="227">
        <v>13</v>
      </c>
      <c r="AE14" s="392">
        <v>0</v>
      </c>
      <c r="AF14" s="392">
        <v>0</v>
      </c>
      <c r="AG14" s="240">
        <v>100000000</v>
      </c>
      <c r="AH14" s="212" t="s">
        <v>428</v>
      </c>
      <c r="AI14" s="212" t="s">
        <v>155</v>
      </c>
      <c r="AJ14" s="460">
        <v>26647833</v>
      </c>
      <c r="AK14" s="184"/>
    </row>
    <row r="15" spans="1:37" s="553" customFormat="1" ht="71.25" hidden="1" x14ac:dyDescent="0.25">
      <c r="A15" s="547">
        <v>4</v>
      </c>
      <c r="B15" s="547" t="s">
        <v>137</v>
      </c>
      <c r="C15" s="547">
        <v>1</v>
      </c>
      <c r="D15" s="547" t="s">
        <v>722</v>
      </c>
      <c r="E15" s="547" t="s">
        <v>670</v>
      </c>
      <c r="F15" s="548">
        <v>3</v>
      </c>
      <c r="G15" s="547" t="s">
        <v>729</v>
      </c>
      <c r="H15" s="547" t="s">
        <v>730</v>
      </c>
      <c r="I15" s="547">
        <v>17</v>
      </c>
      <c r="J15" s="547">
        <v>10</v>
      </c>
      <c r="K15" s="547" t="s">
        <v>662</v>
      </c>
      <c r="L15" s="548">
        <v>2020051290052</v>
      </c>
      <c r="M15" s="547">
        <v>2</v>
      </c>
      <c r="N15" s="547">
        <v>4132</v>
      </c>
      <c r="O15" s="547" t="s">
        <v>734</v>
      </c>
      <c r="P15" s="547" t="s">
        <v>50</v>
      </c>
      <c r="Q15" s="547">
        <v>13</v>
      </c>
      <c r="R15" s="549" t="s">
        <v>51</v>
      </c>
      <c r="S15" s="179">
        <v>4</v>
      </c>
      <c r="T15" s="547" t="s">
        <v>721</v>
      </c>
      <c r="U15" s="547" t="s">
        <v>736</v>
      </c>
      <c r="V15" s="547" t="s">
        <v>50</v>
      </c>
      <c r="W15" s="179">
        <v>1880</v>
      </c>
      <c r="X15" s="241" t="s">
        <v>172</v>
      </c>
      <c r="Y15" s="62">
        <v>240</v>
      </c>
      <c r="Z15" s="62">
        <v>15</v>
      </c>
      <c r="AA15" s="62">
        <v>520</v>
      </c>
      <c r="AB15" s="62">
        <v>348</v>
      </c>
      <c r="AC15" s="62">
        <v>600</v>
      </c>
      <c r="AD15" s="62">
        <v>520</v>
      </c>
      <c r="AE15" s="550">
        <v>0</v>
      </c>
      <c r="AF15" s="550">
        <v>0</v>
      </c>
      <c r="AG15" s="240">
        <v>71000000</v>
      </c>
      <c r="AH15" s="212" t="s">
        <v>428</v>
      </c>
      <c r="AI15" s="212" t="s">
        <v>155</v>
      </c>
      <c r="AJ15" s="460">
        <v>26647833</v>
      </c>
      <c r="AK15" s="212"/>
    </row>
    <row r="16" spans="1:37" s="553" customFormat="1" ht="71.25" hidden="1" x14ac:dyDescent="0.25">
      <c r="A16" s="546">
        <v>2</v>
      </c>
      <c r="B16" s="546" t="s">
        <v>74</v>
      </c>
      <c r="C16" s="546">
        <v>1</v>
      </c>
      <c r="D16" s="546">
        <v>21</v>
      </c>
      <c r="E16" s="546" t="s">
        <v>1136</v>
      </c>
      <c r="F16" s="546">
        <v>1</v>
      </c>
      <c r="G16" s="546">
        <v>211</v>
      </c>
      <c r="H16" s="546" t="s">
        <v>1137</v>
      </c>
      <c r="I16" s="322" t="s">
        <v>1138</v>
      </c>
      <c r="J16" s="547" t="s">
        <v>1139</v>
      </c>
      <c r="K16" s="547" t="s">
        <v>441</v>
      </c>
      <c r="L16" s="548">
        <v>2020051290050</v>
      </c>
      <c r="M16" s="547">
        <v>1</v>
      </c>
      <c r="N16" s="547">
        <v>2111</v>
      </c>
      <c r="O16" s="547" t="s">
        <v>1135</v>
      </c>
      <c r="P16" s="547" t="s">
        <v>50</v>
      </c>
      <c r="Q16" s="547">
        <v>4</v>
      </c>
      <c r="R16" s="549" t="s">
        <v>51</v>
      </c>
      <c r="S16" s="179">
        <v>1</v>
      </c>
      <c r="T16" s="547" t="s">
        <v>721</v>
      </c>
      <c r="U16" s="547" t="s">
        <v>1082</v>
      </c>
      <c r="V16" s="322" t="s">
        <v>401</v>
      </c>
      <c r="W16" s="322">
        <v>100</v>
      </c>
      <c r="X16" s="322" t="s">
        <v>190</v>
      </c>
      <c r="Y16" s="62">
        <v>0</v>
      </c>
      <c r="Z16" s="62">
        <v>0</v>
      </c>
      <c r="AA16" s="62">
        <v>50</v>
      </c>
      <c r="AB16" s="62">
        <v>116</v>
      </c>
      <c r="AC16" s="62"/>
      <c r="AD16" s="62"/>
      <c r="AE16" s="550"/>
      <c r="AF16" s="550"/>
      <c r="AG16" s="460">
        <v>3931573.846153846</v>
      </c>
      <c r="AH16" s="212" t="s">
        <v>470</v>
      </c>
      <c r="AI16" s="212" t="s">
        <v>155</v>
      </c>
      <c r="AJ16" s="460">
        <v>3931573.846153846</v>
      </c>
      <c r="AK16" s="212"/>
    </row>
    <row r="17" spans="1:37" s="553" customFormat="1" ht="99.75" hidden="1" x14ac:dyDescent="0.25">
      <c r="A17" s="546">
        <v>2</v>
      </c>
      <c r="B17" s="546" t="s">
        <v>74</v>
      </c>
      <c r="C17" s="546">
        <v>1</v>
      </c>
      <c r="D17" s="546">
        <v>21</v>
      </c>
      <c r="E17" s="546" t="s">
        <v>1136</v>
      </c>
      <c r="F17" s="546">
        <v>1</v>
      </c>
      <c r="G17" s="546">
        <v>211</v>
      </c>
      <c r="H17" s="546" t="s">
        <v>1137</v>
      </c>
      <c r="I17" s="322" t="s">
        <v>1138</v>
      </c>
      <c r="J17" s="547" t="s">
        <v>1139</v>
      </c>
      <c r="K17" s="547" t="s">
        <v>441</v>
      </c>
      <c r="L17" s="548">
        <v>2020051290050</v>
      </c>
      <c r="M17" s="547">
        <v>1</v>
      </c>
      <c r="N17" s="547">
        <v>2111</v>
      </c>
      <c r="O17" s="322" t="s">
        <v>1143</v>
      </c>
      <c r="P17" s="547" t="s">
        <v>50</v>
      </c>
      <c r="Q17" s="322">
        <v>150</v>
      </c>
      <c r="R17" s="322" t="s">
        <v>190</v>
      </c>
      <c r="S17" s="322">
        <v>25</v>
      </c>
      <c r="T17" s="547" t="s">
        <v>721</v>
      </c>
      <c r="U17" s="547" t="s">
        <v>1083</v>
      </c>
      <c r="V17" s="547" t="s">
        <v>50</v>
      </c>
      <c r="W17" s="179">
        <v>4</v>
      </c>
      <c r="X17" s="322" t="s">
        <v>190</v>
      </c>
      <c r="Y17" s="62">
        <v>0</v>
      </c>
      <c r="Z17" s="62">
        <v>0</v>
      </c>
      <c r="AA17" s="62">
        <v>0</v>
      </c>
      <c r="AB17" s="62">
        <v>0</v>
      </c>
      <c r="AC17" s="62"/>
      <c r="AD17" s="62"/>
      <c r="AE17" s="550"/>
      <c r="AF17" s="550"/>
      <c r="AG17" s="240">
        <v>0</v>
      </c>
      <c r="AH17" s="212" t="s">
        <v>1139</v>
      </c>
      <c r="AI17" s="212" t="s">
        <v>155</v>
      </c>
      <c r="AJ17" s="460">
        <v>0</v>
      </c>
      <c r="AK17" s="212"/>
    </row>
    <row r="18" spans="1:37" s="553" customFormat="1" ht="85.5" hidden="1" x14ac:dyDescent="0.25">
      <c r="A18" s="546">
        <v>2</v>
      </c>
      <c r="B18" s="546" t="s">
        <v>74</v>
      </c>
      <c r="C18" s="546">
        <v>1</v>
      </c>
      <c r="D18" s="546">
        <v>21</v>
      </c>
      <c r="E18" s="546" t="s">
        <v>1136</v>
      </c>
      <c r="F18" s="546">
        <v>3</v>
      </c>
      <c r="G18" s="546">
        <v>213</v>
      </c>
      <c r="H18" s="546" t="s">
        <v>1140</v>
      </c>
      <c r="I18" s="322" t="s">
        <v>1141</v>
      </c>
      <c r="J18" s="547" t="s">
        <v>1139</v>
      </c>
      <c r="K18" s="547" t="s">
        <v>441</v>
      </c>
      <c r="L18" s="548">
        <v>2020051290050</v>
      </c>
      <c r="M18" s="322">
        <v>1</v>
      </c>
      <c r="N18" s="322">
        <v>2131</v>
      </c>
      <c r="O18" s="322" t="s">
        <v>1142</v>
      </c>
      <c r="P18" s="547" t="s">
        <v>50</v>
      </c>
      <c r="Q18" s="547">
        <v>3</v>
      </c>
      <c r="R18" s="549" t="s">
        <v>51</v>
      </c>
      <c r="S18" s="179">
        <v>1</v>
      </c>
      <c r="T18" s="547" t="s">
        <v>721</v>
      </c>
      <c r="U18" s="547" t="s">
        <v>1084</v>
      </c>
      <c r="V18" s="322" t="s">
        <v>401</v>
      </c>
      <c r="W18" s="322">
        <v>120</v>
      </c>
      <c r="X18" s="322" t="s">
        <v>190</v>
      </c>
      <c r="Y18" s="62">
        <v>0</v>
      </c>
      <c r="Z18" s="62">
        <v>0</v>
      </c>
      <c r="AA18" s="62">
        <v>30</v>
      </c>
      <c r="AB18" s="62">
        <v>30</v>
      </c>
      <c r="AC18" s="62"/>
      <c r="AD18" s="62"/>
      <c r="AE18" s="550"/>
      <c r="AF18" s="550"/>
      <c r="AG18" s="460">
        <v>3931573.846153846</v>
      </c>
      <c r="AH18" s="212" t="s">
        <v>470</v>
      </c>
      <c r="AI18" s="212" t="s">
        <v>155</v>
      </c>
      <c r="AJ18" s="460">
        <v>3931573.846153846</v>
      </c>
      <c r="AK18" s="212"/>
    </row>
    <row r="19" spans="1:37" s="553" customFormat="1" ht="85.5" hidden="1" x14ac:dyDescent="0.25">
      <c r="A19" s="546">
        <v>2</v>
      </c>
      <c r="B19" s="546" t="s">
        <v>74</v>
      </c>
      <c r="C19" s="546">
        <v>1</v>
      </c>
      <c r="D19" s="546">
        <v>21</v>
      </c>
      <c r="E19" s="546" t="s">
        <v>1136</v>
      </c>
      <c r="F19" s="546">
        <v>3</v>
      </c>
      <c r="G19" s="546">
        <v>213</v>
      </c>
      <c r="H19" s="546" t="s">
        <v>1140</v>
      </c>
      <c r="I19" s="322" t="s">
        <v>1141</v>
      </c>
      <c r="J19" s="547" t="s">
        <v>1139</v>
      </c>
      <c r="K19" s="547" t="s">
        <v>441</v>
      </c>
      <c r="L19" s="548">
        <v>2020051290050</v>
      </c>
      <c r="M19" s="322">
        <v>1</v>
      </c>
      <c r="N19" s="322">
        <v>2131</v>
      </c>
      <c r="O19" s="322" t="s">
        <v>1142</v>
      </c>
      <c r="P19" s="322" t="s">
        <v>401</v>
      </c>
      <c r="Q19" s="322">
        <v>3</v>
      </c>
      <c r="R19" s="322" t="s">
        <v>190</v>
      </c>
      <c r="S19" s="322">
        <v>1</v>
      </c>
      <c r="T19" s="547" t="s">
        <v>721</v>
      </c>
      <c r="U19" s="547" t="s">
        <v>1085</v>
      </c>
      <c r="V19" s="322" t="s">
        <v>401</v>
      </c>
      <c r="W19" s="322">
        <v>150</v>
      </c>
      <c r="X19" s="322" t="s">
        <v>190</v>
      </c>
      <c r="Y19" s="62">
        <v>0</v>
      </c>
      <c r="Z19" s="62">
        <v>0</v>
      </c>
      <c r="AA19" s="62">
        <v>30</v>
      </c>
      <c r="AB19" s="62">
        <v>30</v>
      </c>
      <c r="AC19" s="62"/>
      <c r="AD19" s="62"/>
      <c r="AE19" s="550"/>
      <c r="AF19" s="550"/>
      <c r="AG19" s="460">
        <v>6962500</v>
      </c>
      <c r="AH19" s="545" t="s">
        <v>758</v>
      </c>
      <c r="AI19" s="212" t="s">
        <v>55</v>
      </c>
      <c r="AJ19" s="460">
        <v>6962500</v>
      </c>
      <c r="AK19" s="212"/>
    </row>
    <row r="20" spans="1:37" s="553" customFormat="1" ht="85.5" hidden="1" x14ac:dyDescent="0.25">
      <c r="A20" s="546">
        <v>2</v>
      </c>
      <c r="B20" s="546" t="s">
        <v>74</v>
      </c>
      <c r="C20" s="546">
        <v>1</v>
      </c>
      <c r="D20" s="546">
        <v>21</v>
      </c>
      <c r="E20" s="546" t="s">
        <v>1136</v>
      </c>
      <c r="F20" s="546">
        <v>3</v>
      </c>
      <c r="G20" s="546">
        <v>213</v>
      </c>
      <c r="H20" s="546" t="s">
        <v>1140</v>
      </c>
      <c r="I20" s="322" t="s">
        <v>1141</v>
      </c>
      <c r="J20" s="547" t="s">
        <v>1139</v>
      </c>
      <c r="K20" s="547" t="s">
        <v>441</v>
      </c>
      <c r="L20" s="548">
        <v>2020051290050</v>
      </c>
      <c r="M20" s="322">
        <v>1</v>
      </c>
      <c r="N20" s="322">
        <v>2131</v>
      </c>
      <c r="O20" s="322" t="s">
        <v>1142</v>
      </c>
      <c r="P20" s="322" t="s">
        <v>401</v>
      </c>
      <c r="Q20" s="322">
        <v>3</v>
      </c>
      <c r="R20" s="322" t="s">
        <v>190</v>
      </c>
      <c r="S20" s="322">
        <v>1</v>
      </c>
      <c r="T20" s="547" t="s">
        <v>721</v>
      </c>
      <c r="U20" s="547" t="s">
        <v>1086</v>
      </c>
      <c r="V20" s="322" t="s">
        <v>401</v>
      </c>
      <c r="W20" s="322">
        <v>4</v>
      </c>
      <c r="X20" s="322" t="s">
        <v>190</v>
      </c>
      <c r="Y20" s="62">
        <v>0</v>
      </c>
      <c r="Z20" s="62">
        <v>0</v>
      </c>
      <c r="AA20" s="62">
        <v>1</v>
      </c>
      <c r="AB20" s="62">
        <v>1</v>
      </c>
      <c r="AC20" s="62"/>
      <c r="AD20" s="62"/>
      <c r="AE20" s="550"/>
      <c r="AF20" s="550"/>
      <c r="AG20" s="460">
        <v>6962500</v>
      </c>
      <c r="AH20" s="545" t="s">
        <v>758</v>
      </c>
      <c r="AI20" s="212" t="s">
        <v>55</v>
      </c>
      <c r="AJ20" s="460">
        <v>6962500</v>
      </c>
      <c r="AK20" s="212"/>
    </row>
    <row r="21" spans="1:37" s="553" customFormat="1" ht="85.5" hidden="1" x14ac:dyDescent="0.25">
      <c r="A21" s="546">
        <v>2</v>
      </c>
      <c r="B21" s="546" t="s">
        <v>74</v>
      </c>
      <c r="C21" s="546">
        <v>1</v>
      </c>
      <c r="D21" s="546">
        <v>21</v>
      </c>
      <c r="E21" s="546" t="s">
        <v>1136</v>
      </c>
      <c r="F21" s="546">
        <v>4</v>
      </c>
      <c r="G21" s="546">
        <v>214</v>
      </c>
      <c r="H21" s="546" t="s">
        <v>1144</v>
      </c>
      <c r="I21" s="322" t="s">
        <v>1141</v>
      </c>
      <c r="J21" s="547" t="s">
        <v>1139</v>
      </c>
      <c r="K21" s="547" t="s">
        <v>441</v>
      </c>
      <c r="L21" s="548">
        <v>2020051290050</v>
      </c>
      <c r="M21" s="322">
        <v>1</v>
      </c>
      <c r="N21" s="322">
        <v>2141</v>
      </c>
      <c r="O21" s="322" t="s">
        <v>1145</v>
      </c>
      <c r="P21" s="322" t="s">
        <v>401</v>
      </c>
      <c r="Q21" s="322">
        <v>4</v>
      </c>
      <c r="R21" s="322" t="s">
        <v>190</v>
      </c>
      <c r="S21" s="322">
        <v>1</v>
      </c>
      <c r="T21" s="547" t="s">
        <v>721</v>
      </c>
      <c r="U21" s="547" t="s">
        <v>753</v>
      </c>
      <c r="V21" s="322" t="s">
        <v>401</v>
      </c>
      <c r="W21" s="322">
        <v>100</v>
      </c>
      <c r="X21" s="322" t="s">
        <v>190</v>
      </c>
      <c r="Y21" s="62">
        <v>0</v>
      </c>
      <c r="Z21" s="62">
        <v>0</v>
      </c>
      <c r="AA21" s="62">
        <v>50</v>
      </c>
      <c r="AB21" s="62">
        <v>48</v>
      </c>
      <c r="AC21" s="62"/>
      <c r="AD21" s="62"/>
      <c r="AE21" s="550"/>
      <c r="AF21" s="550"/>
      <c r="AG21" s="460">
        <v>3931573.846153846</v>
      </c>
      <c r="AH21" s="212" t="s">
        <v>470</v>
      </c>
      <c r="AI21" s="212" t="s">
        <v>155</v>
      </c>
      <c r="AJ21" s="460">
        <v>3931573.846153846</v>
      </c>
      <c r="AK21" s="212"/>
    </row>
    <row r="22" spans="1:37" s="553" customFormat="1" ht="85.5" hidden="1" x14ac:dyDescent="0.25">
      <c r="A22" s="546">
        <v>2</v>
      </c>
      <c r="B22" s="546" t="s">
        <v>74</v>
      </c>
      <c r="C22" s="546">
        <v>1</v>
      </c>
      <c r="D22" s="546">
        <v>21</v>
      </c>
      <c r="E22" s="546" t="s">
        <v>1136</v>
      </c>
      <c r="F22" s="546">
        <v>4</v>
      </c>
      <c r="G22" s="546">
        <v>214</v>
      </c>
      <c r="H22" s="546" t="s">
        <v>1144</v>
      </c>
      <c r="I22" s="322" t="s">
        <v>1141</v>
      </c>
      <c r="J22" s="547" t="s">
        <v>1139</v>
      </c>
      <c r="K22" s="547" t="s">
        <v>441</v>
      </c>
      <c r="L22" s="548">
        <v>2020051290050</v>
      </c>
      <c r="M22" s="322">
        <v>1</v>
      </c>
      <c r="N22" s="322">
        <v>2141</v>
      </c>
      <c r="O22" s="322" t="s">
        <v>1145</v>
      </c>
      <c r="P22" s="322" t="s">
        <v>401</v>
      </c>
      <c r="Q22" s="322">
        <v>4</v>
      </c>
      <c r="R22" s="322" t="s">
        <v>190</v>
      </c>
      <c r="S22" s="322">
        <v>1</v>
      </c>
      <c r="T22" s="547" t="s">
        <v>721</v>
      </c>
      <c r="U22" s="547" t="s">
        <v>1087</v>
      </c>
      <c r="V22" s="322" t="s">
        <v>401</v>
      </c>
      <c r="W22" s="322">
        <v>100</v>
      </c>
      <c r="X22" s="322" t="s">
        <v>190</v>
      </c>
      <c r="Y22" s="62">
        <v>0</v>
      </c>
      <c r="Z22" s="62">
        <v>0</v>
      </c>
      <c r="AA22" s="62">
        <v>25</v>
      </c>
      <c r="AB22" s="62">
        <v>14</v>
      </c>
      <c r="AC22" s="62"/>
      <c r="AD22" s="62"/>
      <c r="AE22" s="550"/>
      <c r="AF22" s="550"/>
      <c r="AG22" s="460">
        <v>3931573.846153846</v>
      </c>
      <c r="AH22" s="212" t="s">
        <v>470</v>
      </c>
      <c r="AI22" s="212" t="s">
        <v>155</v>
      </c>
      <c r="AJ22" s="460">
        <v>3931573.846153846</v>
      </c>
      <c r="AK22" s="212"/>
    </row>
    <row r="23" spans="1:37" s="553" customFormat="1" ht="85.5" hidden="1" x14ac:dyDescent="0.25">
      <c r="A23" s="546">
        <v>2</v>
      </c>
      <c r="B23" s="546" t="s">
        <v>74</v>
      </c>
      <c r="C23" s="546">
        <v>1</v>
      </c>
      <c r="D23" s="546">
        <v>21</v>
      </c>
      <c r="E23" s="546" t="s">
        <v>1136</v>
      </c>
      <c r="F23" s="546">
        <v>4</v>
      </c>
      <c r="G23" s="546">
        <v>214</v>
      </c>
      <c r="H23" s="546" t="s">
        <v>1144</v>
      </c>
      <c r="I23" s="322" t="s">
        <v>1141</v>
      </c>
      <c r="J23" s="547" t="s">
        <v>1139</v>
      </c>
      <c r="K23" s="547" t="s">
        <v>441</v>
      </c>
      <c r="L23" s="548">
        <v>2020051290050</v>
      </c>
      <c r="M23" s="322">
        <v>1</v>
      </c>
      <c r="N23" s="322">
        <v>2141</v>
      </c>
      <c r="O23" s="322" t="s">
        <v>1145</v>
      </c>
      <c r="P23" s="322" t="s">
        <v>401</v>
      </c>
      <c r="Q23" s="322">
        <v>5</v>
      </c>
      <c r="R23" s="322" t="s">
        <v>190</v>
      </c>
      <c r="S23" s="322">
        <v>2</v>
      </c>
      <c r="T23" s="547" t="s">
        <v>721</v>
      </c>
      <c r="U23" s="547" t="s">
        <v>1088</v>
      </c>
      <c r="V23" s="547" t="s">
        <v>50</v>
      </c>
      <c r="W23" s="322">
        <v>100</v>
      </c>
      <c r="X23" s="322" t="s">
        <v>190</v>
      </c>
      <c r="Y23" s="62">
        <v>0</v>
      </c>
      <c r="Z23" s="62">
        <v>0</v>
      </c>
      <c r="AA23" s="62">
        <v>25</v>
      </c>
      <c r="AB23" s="62">
        <v>18</v>
      </c>
      <c r="AC23" s="62"/>
      <c r="AD23" s="62"/>
      <c r="AE23" s="550"/>
      <c r="AF23" s="550"/>
      <c r="AG23" s="460">
        <v>3931573.846153846</v>
      </c>
      <c r="AH23" s="212" t="s">
        <v>470</v>
      </c>
      <c r="AI23" s="212" t="s">
        <v>155</v>
      </c>
      <c r="AJ23" s="460">
        <v>3931573.846153846</v>
      </c>
      <c r="AK23" s="212"/>
    </row>
    <row r="24" spans="1:37" s="553" customFormat="1" ht="85.5" hidden="1" x14ac:dyDescent="0.25">
      <c r="A24" s="546">
        <v>2</v>
      </c>
      <c r="B24" s="546" t="s">
        <v>74</v>
      </c>
      <c r="C24" s="546">
        <v>1</v>
      </c>
      <c r="D24" s="546">
        <v>21</v>
      </c>
      <c r="E24" s="546" t="s">
        <v>1136</v>
      </c>
      <c r="F24" s="546">
        <v>4</v>
      </c>
      <c r="G24" s="546">
        <v>214</v>
      </c>
      <c r="H24" s="546" t="s">
        <v>1144</v>
      </c>
      <c r="I24" s="322" t="s">
        <v>1147</v>
      </c>
      <c r="J24" s="547" t="s">
        <v>1139</v>
      </c>
      <c r="K24" s="547" t="s">
        <v>441</v>
      </c>
      <c r="L24" s="548">
        <v>2020051290050</v>
      </c>
      <c r="M24" s="322">
        <v>2</v>
      </c>
      <c r="N24" s="322">
        <v>2142</v>
      </c>
      <c r="O24" s="322" t="s">
        <v>1146</v>
      </c>
      <c r="P24" s="322" t="s">
        <v>401</v>
      </c>
      <c r="Q24" s="322">
        <v>4</v>
      </c>
      <c r="R24" s="322" t="s">
        <v>190</v>
      </c>
      <c r="S24" s="322">
        <v>1</v>
      </c>
      <c r="T24" s="547" t="s">
        <v>721</v>
      </c>
      <c r="U24" s="547" t="s">
        <v>1089</v>
      </c>
      <c r="V24" s="322" t="s">
        <v>401</v>
      </c>
      <c r="W24" s="322">
        <v>50</v>
      </c>
      <c r="X24" s="322" t="s">
        <v>190</v>
      </c>
      <c r="Y24" s="62">
        <v>0</v>
      </c>
      <c r="Z24" s="62">
        <v>0</v>
      </c>
      <c r="AA24" s="62">
        <v>50</v>
      </c>
      <c r="AB24" s="62">
        <v>50</v>
      </c>
      <c r="AC24" s="62"/>
      <c r="AD24" s="62"/>
      <c r="AE24" s="550"/>
      <c r="AF24" s="550"/>
      <c r="AG24" s="460">
        <v>3931573.846153846</v>
      </c>
      <c r="AH24" s="212" t="s">
        <v>470</v>
      </c>
      <c r="AI24" s="212" t="s">
        <v>155</v>
      </c>
      <c r="AJ24" s="460">
        <v>3931573.846153846</v>
      </c>
      <c r="AK24" s="212"/>
    </row>
    <row r="25" spans="1:37" s="553" customFormat="1" ht="85.5" hidden="1" x14ac:dyDescent="0.25">
      <c r="A25" s="546">
        <v>2</v>
      </c>
      <c r="B25" s="546" t="s">
        <v>74</v>
      </c>
      <c r="C25" s="546">
        <v>1</v>
      </c>
      <c r="D25" s="546">
        <v>21</v>
      </c>
      <c r="E25" s="546" t="s">
        <v>1136</v>
      </c>
      <c r="F25" s="546">
        <v>4</v>
      </c>
      <c r="G25" s="546">
        <v>214</v>
      </c>
      <c r="H25" s="546" t="s">
        <v>1144</v>
      </c>
      <c r="I25" s="322" t="s">
        <v>1147</v>
      </c>
      <c r="J25" s="547" t="s">
        <v>1139</v>
      </c>
      <c r="K25" s="547" t="s">
        <v>441</v>
      </c>
      <c r="L25" s="548">
        <v>2020051290050</v>
      </c>
      <c r="M25" s="322">
        <v>2</v>
      </c>
      <c r="N25" s="322">
        <v>2142</v>
      </c>
      <c r="O25" s="322" t="s">
        <v>1146</v>
      </c>
      <c r="P25" s="322" t="s">
        <v>401</v>
      </c>
      <c r="Q25" s="322">
        <v>4</v>
      </c>
      <c r="R25" s="322" t="s">
        <v>190</v>
      </c>
      <c r="S25" s="322">
        <v>1</v>
      </c>
      <c r="T25" s="547" t="s">
        <v>721</v>
      </c>
      <c r="U25" s="547" t="s">
        <v>1090</v>
      </c>
      <c r="V25" s="322" t="s">
        <v>401</v>
      </c>
      <c r="W25" s="322">
        <v>50</v>
      </c>
      <c r="X25" s="322" t="s">
        <v>190</v>
      </c>
      <c r="Y25" s="62">
        <v>0</v>
      </c>
      <c r="Z25" s="62">
        <v>0</v>
      </c>
      <c r="AA25" s="62">
        <v>10</v>
      </c>
      <c r="AB25" s="62">
        <v>4</v>
      </c>
      <c r="AC25" s="62"/>
      <c r="AD25" s="62"/>
      <c r="AE25" s="550"/>
      <c r="AF25" s="550"/>
      <c r="AG25" s="460">
        <v>3931573.846153846</v>
      </c>
      <c r="AH25" s="212" t="s">
        <v>470</v>
      </c>
      <c r="AI25" s="212" t="s">
        <v>155</v>
      </c>
      <c r="AJ25" s="460">
        <v>3931573.846153846</v>
      </c>
      <c r="AK25" s="212"/>
    </row>
    <row r="26" spans="1:37" s="553" customFormat="1" ht="85.5" hidden="1" x14ac:dyDescent="0.25">
      <c r="A26" s="546">
        <v>2</v>
      </c>
      <c r="B26" s="546" t="s">
        <v>74</v>
      </c>
      <c r="C26" s="546">
        <v>1</v>
      </c>
      <c r="D26" s="546">
        <v>21</v>
      </c>
      <c r="E26" s="546" t="s">
        <v>1136</v>
      </c>
      <c r="F26" s="546">
        <v>4</v>
      </c>
      <c r="G26" s="546">
        <v>214</v>
      </c>
      <c r="H26" s="546" t="s">
        <v>1144</v>
      </c>
      <c r="I26" s="322" t="s">
        <v>1147</v>
      </c>
      <c r="J26" s="547" t="s">
        <v>1139</v>
      </c>
      <c r="K26" s="547" t="s">
        <v>441</v>
      </c>
      <c r="L26" s="548">
        <v>2020051290050</v>
      </c>
      <c r="M26" s="322">
        <v>2</v>
      </c>
      <c r="N26" s="322">
        <v>2142</v>
      </c>
      <c r="O26" s="322" t="s">
        <v>1146</v>
      </c>
      <c r="P26" s="322" t="s">
        <v>401</v>
      </c>
      <c r="Q26" s="322">
        <v>4</v>
      </c>
      <c r="R26" s="322" t="s">
        <v>190</v>
      </c>
      <c r="S26" s="322">
        <v>1</v>
      </c>
      <c r="T26" s="547" t="s">
        <v>721</v>
      </c>
      <c r="U26" s="547" t="s">
        <v>1091</v>
      </c>
      <c r="V26" s="322" t="s">
        <v>401</v>
      </c>
      <c r="W26" s="322">
        <v>50</v>
      </c>
      <c r="X26" s="322" t="s">
        <v>190</v>
      </c>
      <c r="Y26" s="62">
        <v>0</v>
      </c>
      <c r="Z26" s="62">
        <v>0</v>
      </c>
      <c r="AA26" s="62">
        <v>0</v>
      </c>
      <c r="AB26" s="62">
        <v>0</v>
      </c>
      <c r="AC26" s="62"/>
      <c r="AD26" s="62"/>
      <c r="AE26" s="550"/>
      <c r="AF26" s="550"/>
      <c r="AG26" s="240">
        <v>0</v>
      </c>
      <c r="AH26" s="212" t="s">
        <v>1139</v>
      </c>
      <c r="AI26" s="212" t="s">
        <v>155</v>
      </c>
      <c r="AJ26" s="460">
        <v>0</v>
      </c>
      <c r="AK26" s="212"/>
    </row>
    <row r="27" spans="1:37" s="553" customFormat="1" ht="85.5" hidden="1" x14ac:dyDescent="0.25">
      <c r="A27" s="546">
        <v>2</v>
      </c>
      <c r="B27" s="546" t="s">
        <v>74</v>
      </c>
      <c r="C27" s="546">
        <v>1</v>
      </c>
      <c r="D27" s="546">
        <v>21</v>
      </c>
      <c r="E27" s="546" t="s">
        <v>1136</v>
      </c>
      <c r="F27" s="546">
        <v>4</v>
      </c>
      <c r="G27" s="546">
        <v>214</v>
      </c>
      <c r="H27" s="546" t="s">
        <v>1144</v>
      </c>
      <c r="I27" s="322" t="s">
        <v>1147</v>
      </c>
      <c r="J27" s="547" t="s">
        <v>1139</v>
      </c>
      <c r="K27" s="547" t="s">
        <v>441</v>
      </c>
      <c r="L27" s="548">
        <v>2020051290050</v>
      </c>
      <c r="M27" s="322">
        <v>2</v>
      </c>
      <c r="N27" s="322">
        <v>2142</v>
      </c>
      <c r="O27" s="322" t="s">
        <v>1146</v>
      </c>
      <c r="P27" s="322" t="s">
        <v>401</v>
      </c>
      <c r="Q27" s="322">
        <v>4</v>
      </c>
      <c r="R27" s="322" t="s">
        <v>190</v>
      </c>
      <c r="S27" s="322">
        <v>1</v>
      </c>
      <c r="T27" s="547" t="s">
        <v>721</v>
      </c>
      <c r="U27" s="547" t="s">
        <v>1092</v>
      </c>
      <c r="V27" s="547" t="s">
        <v>50</v>
      </c>
      <c r="W27" s="179">
        <v>50</v>
      </c>
      <c r="X27" s="322" t="s">
        <v>190</v>
      </c>
      <c r="Y27" s="62">
        <v>0</v>
      </c>
      <c r="Z27" s="62">
        <v>0</v>
      </c>
      <c r="AA27" s="62">
        <v>13</v>
      </c>
      <c r="AB27" s="62">
        <v>13</v>
      </c>
      <c r="AC27" s="62"/>
      <c r="AD27" s="62"/>
      <c r="AE27" s="550"/>
      <c r="AF27" s="550"/>
      <c r="AG27" s="460">
        <v>3931573.846153846</v>
      </c>
      <c r="AH27" s="212" t="s">
        <v>470</v>
      </c>
      <c r="AI27" s="212" t="s">
        <v>155</v>
      </c>
      <c r="AJ27" s="460">
        <v>3931573.846153846</v>
      </c>
      <c r="AK27" s="212"/>
    </row>
    <row r="28" spans="1:37" s="553" customFormat="1" ht="85.5" hidden="1" x14ac:dyDescent="0.25">
      <c r="A28" s="546">
        <v>2</v>
      </c>
      <c r="B28" s="546" t="s">
        <v>74</v>
      </c>
      <c r="C28" s="546">
        <v>1</v>
      </c>
      <c r="D28" s="546">
        <v>21</v>
      </c>
      <c r="E28" s="546" t="s">
        <v>1136</v>
      </c>
      <c r="F28" s="546">
        <v>4</v>
      </c>
      <c r="G28" s="546">
        <v>214</v>
      </c>
      <c r="H28" s="546" t="s">
        <v>1144</v>
      </c>
      <c r="I28" s="322" t="s">
        <v>1147</v>
      </c>
      <c r="J28" s="547" t="s">
        <v>1139</v>
      </c>
      <c r="K28" s="547" t="s">
        <v>441</v>
      </c>
      <c r="L28" s="548">
        <v>2020051290050</v>
      </c>
      <c r="M28" s="322">
        <v>2</v>
      </c>
      <c r="N28" s="322">
        <v>2142</v>
      </c>
      <c r="O28" s="322" t="s">
        <v>1146</v>
      </c>
      <c r="P28" s="322" t="s">
        <v>401</v>
      </c>
      <c r="Q28" s="322">
        <v>4</v>
      </c>
      <c r="R28" s="322" t="s">
        <v>190</v>
      </c>
      <c r="S28" s="322">
        <v>1</v>
      </c>
      <c r="T28" s="547" t="s">
        <v>721</v>
      </c>
      <c r="U28" s="547" t="s">
        <v>1093</v>
      </c>
      <c r="V28" s="322" t="s">
        <v>401</v>
      </c>
      <c r="W28" s="322">
        <v>15</v>
      </c>
      <c r="X28" s="322" t="s">
        <v>190</v>
      </c>
      <c r="Y28" s="62">
        <v>0</v>
      </c>
      <c r="Z28" s="62">
        <v>0</v>
      </c>
      <c r="AA28" s="62">
        <v>15</v>
      </c>
      <c r="AB28" s="62">
        <v>17</v>
      </c>
      <c r="AC28" s="62"/>
      <c r="AD28" s="62"/>
      <c r="AE28" s="550"/>
      <c r="AF28" s="550"/>
      <c r="AG28" s="460">
        <v>3931573.846153846</v>
      </c>
      <c r="AH28" s="212" t="s">
        <v>470</v>
      </c>
      <c r="AI28" s="212" t="s">
        <v>155</v>
      </c>
      <c r="AJ28" s="460">
        <v>3931573.846153846</v>
      </c>
      <c r="AK28" s="212"/>
    </row>
    <row r="29" spans="1:37" s="553" customFormat="1" ht="71.25" hidden="1" x14ac:dyDescent="0.25">
      <c r="A29" s="546">
        <v>2</v>
      </c>
      <c r="B29" s="546" t="s">
        <v>74</v>
      </c>
      <c r="C29" s="546">
        <v>1</v>
      </c>
      <c r="D29" s="546">
        <v>21</v>
      </c>
      <c r="E29" s="546" t="s">
        <v>1136</v>
      </c>
      <c r="F29" s="546">
        <v>3</v>
      </c>
      <c r="G29" s="546">
        <v>213</v>
      </c>
      <c r="H29" s="546" t="s">
        <v>1140</v>
      </c>
      <c r="I29" s="322" t="s">
        <v>1148</v>
      </c>
      <c r="J29" s="547" t="s">
        <v>1139</v>
      </c>
      <c r="K29" s="547" t="s">
        <v>441</v>
      </c>
      <c r="L29" s="548">
        <v>2020051290050</v>
      </c>
      <c r="M29" s="322">
        <v>2</v>
      </c>
      <c r="N29" s="322">
        <v>2132</v>
      </c>
      <c r="O29" s="322" t="s">
        <v>748</v>
      </c>
      <c r="P29" s="322" t="s">
        <v>401</v>
      </c>
      <c r="Q29" s="322">
        <v>3</v>
      </c>
      <c r="R29" s="322" t="s">
        <v>190</v>
      </c>
      <c r="S29" s="322">
        <v>1</v>
      </c>
      <c r="T29" s="547" t="s">
        <v>721</v>
      </c>
      <c r="U29" s="547" t="s">
        <v>749</v>
      </c>
      <c r="V29" s="322" t="s">
        <v>401</v>
      </c>
      <c r="W29" s="322">
        <v>1</v>
      </c>
      <c r="X29" s="322" t="s">
        <v>190</v>
      </c>
      <c r="Y29" s="62">
        <v>0</v>
      </c>
      <c r="Z29" s="62">
        <v>0</v>
      </c>
      <c r="AA29" s="62">
        <v>1</v>
      </c>
      <c r="AB29" s="62">
        <v>6</v>
      </c>
      <c r="AC29" s="62"/>
      <c r="AD29" s="62"/>
      <c r="AE29" s="550"/>
      <c r="AF29" s="550"/>
      <c r="AG29" s="460">
        <v>3931573.846153846</v>
      </c>
      <c r="AH29" s="212" t="s">
        <v>470</v>
      </c>
      <c r="AI29" s="212" t="s">
        <v>155</v>
      </c>
      <c r="AJ29" s="460">
        <v>3931573.846153846</v>
      </c>
      <c r="AK29" s="212"/>
    </row>
    <row r="30" spans="1:37" s="553" customFormat="1" ht="71.25" hidden="1" x14ac:dyDescent="0.25">
      <c r="A30" s="546">
        <v>2</v>
      </c>
      <c r="B30" s="546" t="s">
        <v>74</v>
      </c>
      <c r="C30" s="546">
        <v>1</v>
      </c>
      <c r="D30" s="546">
        <v>21</v>
      </c>
      <c r="E30" s="546" t="s">
        <v>1136</v>
      </c>
      <c r="F30" s="546">
        <v>1</v>
      </c>
      <c r="G30" s="546">
        <v>211</v>
      </c>
      <c r="H30" s="546" t="s">
        <v>1137</v>
      </c>
      <c r="I30" s="322" t="s">
        <v>1150</v>
      </c>
      <c r="J30" s="547" t="s">
        <v>1139</v>
      </c>
      <c r="K30" s="547" t="s">
        <v>441</v>
      </c>
      <c r="L30" s="548">
        <v>2020051290050</v>
      </c>
      <c r="M30" s="322">
        <v>2</v>
      </c>
      <c r="N30" s="322">
        <v>2112</v>
      </c>
      <c r="O30" s="322" t="s">
        <v>1149</v>
      </c>
      <c r="P30" s="322" t="s">
        <v>210</v>
      </c>
      <c r="Q30" s="322">
        <v>100</v>
      </c>
      <c r="R30" s="322" t="s">
        <v>324</v>
      </c>
      <c r="S30" s="322">
        <v>100</v>
      </c>
      <c r="T30" s="547" t="s">
        <v>721</v>
      </c>
      <c r="U30" s="547" t="s">
        <v>1094</v>
      </c>
      <c r="V30" s="547" t="s">
        <v>50</v>
      </c>
      <c r="W30" s="179">
        <v>4</v>
      </c>
      <c r="X30" s="241" t="s">
        <v>190</v>
      </c>
      <c r="Y30" s="62">
        <v>1</v>
      </c>
      <c r="Z30" s="62">
        <v>1</v>
      </c>
      <c r="AA30" s="62">
        <v>1</v>
      </c>
      <c r="AB30" s="62">
        <v>1</v>
      </c>
      <c r="AC30" s="62"/>
      <c r="AD30" s="62"/>
      <c r="AE30" s="550"/>
      <c r="AF30" s="550"/>
      <c r="AG30" s="460">
        <v>3931573.846153846</v>
      </c>
      <c r="AH30" s="212" t="s">
        <v>470</v>
      </c>
      <c r="AI30" s="212" t="s">
        <v>155</v>
      </c>
      <c r="AJ30" s="460">
        <v>3931573.846153846</v>
      </c>
      <c r="AK30" s="212"/>
    </row>
    <row r="31" spans="1:37" s="553" customFormat="1" ht="71.25" hidden="1" x14ac:dyDescent="0.25">
      <c r="A31" s="546">
        <v>2</v>
      </c>
      <c r="B31" s="546" t="s">
        <v>74</v>
      </c>
      <c r="C31" s="546">
        <v>1</v>
      </c>
      <c r="D31" s="546">
        <v>21</v>
      </c>
      <c r="E31" s="546" t="s">
        <v>1136</v>
      </c>
      <c r="F31" s="546">
        <v>1</v>
      </c>
      <c r="G31" s="546">
        <v>211</v>
      </c>
      <c r="H31" s="546" t="s">
        <v>1137</v>
      </c>
      <c r="I31" s="322" t="s">
        <v>1138</v>
      </c>
      <c r="J31" s="547" t="s">
        <v>1139</v>
      </c>
      <c r="K31" s="547" t="s">
        <v>441</v>
      </c>
      <c r="L31" s="548">
        <v>2020051290050</v>
      </c>
      <c r="M31" s="322">
        <v>1</v>
      </c>
      <c r="N31" s="322">
        <v>2111</v>
      </c>
      <c r="O31" s="322" t="s">
        <v>1135</v>
      </c>
      <c r="P31" s="322" t="s">
        <v>401</v>
      </c>
      <c r="Q31" s="322">
        <v>4</v>
      </c>
      <c r="R31" s="322" t="s">
        <v>190</v>
      </c>
      <c r="S31" s="322">
        <v>1</v>
      </c>
      <c r="T31" s="547" t="s">
        <v>721</v>
      </c>
      <c r="U31" s="547" t="s">
        <v>1095</v>
      </c>
      <c r="V31" s="547" t="s">
        <v>50</v>
      </c>
      <c r="W31" s="179">
        <v>1</v>
      </c>
      <c r="X31" s="241" t="s">
        <v>190</v>
      </c>
      <c r="Y31" s="62">
        <v>0</v>
      </c>
      <c r="Z31" s="62">
        <v>0</v>
      </c>
      <c r="AA31" s="62">
        <v>1</v>
      </c>
      <c r="AB31" s="62">
        <v>1</v>
      </c>
      <c r="AC31" s="62"/>
      <c r="AD31" s="62"/>
      <c r="AE31" s="550"/>
      <c r="AF31" s="550"/>
      <c r="AG31" s="460">
        <v>6962500</v>
      </c>
      <c r="AH31" s="545" t="s">
        <v>758</v>
      </c>
      <c r="AI31" s="212" t="s">
        <v>55</v>
      </c>
      <c r="AJ31" s="460">
        <v>6962500</v>
      </c>
      <c r="AK31" s="551"/>
    </row>
    <row r="32" spans="1:37" s="553" customFormat="1" ht="71.25" hidden="1" x14ac:dyDescent="0.25">
      <c r="A32" s="546">
        <v>2</v>
      </c>
      <c r="B32" s="546" t="s">
        <v>74</v>
      </c>
      <c r="C32" s="546">
        <v>1</v>
      </c>
      <c r="D32" s="546">
        <v>21</v>
      </c>
      <c r="E32" s="546" t="s">
        <v>1136</v>
      </c>
      <c r="F32" s="546">
        <v>1</v>
      </c>
      <c r="G32" s="546">
        <v>211</v>
      </c>
      <c r="H32" s="546" t="s">
        <v>1137</v>
      </c>
      <c r="I32" s="322" t="s">
        <v>1150</v>
      </c>
      <c r="J32" s="547" t="s">
        <v>1151</v>
      </c>
      <c r="K32" s="547" t="s">
        <v>441</v>
      </c>
      <c r="L32" s="548">
        <v>2020051290050</v>
      </c>
      <c r="M32" s="322">
        <v>2</v>
      </c>
      <c r="N32" s="322">
        <v>2112</v>
      </c>
      <c r="O32" s="322" t="s">
        <v>1149</v>
      </c>
      <c r="P32" s="322" t="s">
        <v>210</v>
      </c>
      <c r="Q32" s="322">
        <v>100</v>
      </c>
      <c r="R32" s="322" t="s">
        <v>324</v>
      </c>
      <c r="S32" s="322">
        <v>100</v>
      </c>
      <c r="T32" s="547" t="s">
        <v>721</v>
      </c>
      <c r="U32" s="547" t="s">
        <v>1096</v>
      </c>
      <c r="V32" s="547" t="s">
        <v>50</v>
      </c>
      <c r="W32" s="179">
        <v>1</v>
      </c>
      <c r="X32" s="241" t="s">
        <v>190</v>
      </c>
      <c r="Y32" s="62">
        <v>0</v>
      </c>
      <c r="Z32" s="62">
        <v>0</v>
      </c>
      <c r="AA32" s="62">
        <v>0</v>
      </c>
      <c r="AB32" s="62">
        <v>0</v>
      </c>
      <c r="AC32" s="62"/>
      <c r="AD32" s="62"/>
      <c r="AE32" s="550"/>
      <c r="AF32" s="550"/>
      <c r="AG32" s="240">
        <v>0</v>
      </c>
      <c r="AH32" s="212" t="s">
        <v>1139</v>
      </c>
      <c r="AI32" s="212" t="s">
        <v>155</v>
      </c>
      <c r="AJ32" s="460">
        <v>0</v>
      </c>
      <c r="AK32" s="212"/>
    </row>
    <row r="33" spans="1:37" s="553" customFormat="1" ht="71.25" hidden="1" x14ac:dyDescent="0.25">
      <c r="A33" s="546">
        <v>2</v>
      </c>
      <c r="B33" s="546" t="s">
        <v>74</v>
      </c>
      <c r="C33" s="546">
        <v>1</v>
      </c>
      <c r="D33" s="546">
        <v>21</v>
      </c>
      <c r="E33" s="546" t="s">
        <v>1136</v>
      </c>
      <c r="F33" s="546">
        <v>1</v>
      </c>
      <c r="G33" s="546">
        <v>211</v>
      </c>
      <c r="H33" s="546" t="s">
        <v>1137</v>
      </c>
      <c r="I33" s="322" t="s">
        <v>1138</v>
      </c>
      <c r="J33" s="547" t="s">
        <v>1151</v>
      </c>
      <c r="K33" s="547" t="s">
        <v>441</v>
      </c>
      <c r="L33" s="548">
        <v>2020051290050</v>
      </c>
      <c r="M33" s="322">
        <v>1</v>
      </c>
      <c r="N33" s="322">
        <v>2111</v>
      </c>
      <c r="O33" s="322" t="s">
        <v>1135</v>
      </c>
      <c r="P33" s="322" t="s">
        <v>401</v>
      </c>
      <c r="Q33" s="322">
        <v>4</v>
      </c>
      <c r="R33" s="322" t="s">
        <v>190</v>
      </c>
      <c r="S33" s="322">
        <v>1</v>
      </c>
      <c r="T33" s="547" t="s">
        <v>721</v>
      </c>
      <c r="U33" s="547" t="s">
        <v>1097</v>
      </c>
      <c r="V33" s="547" t="s">
        <v>50</v>
      </c>
      <c r="W33" s="179">
        <v>100</v>
      </c>
      <c r="X33" s="241" t="s">
        <v>190</v>
      </c>
      <c r="Y33" s="62">
        <v>0</v>
      </c>
      <c r="Z33" s="62">
        <v>0</v>
      </c>
      <c r="AA33" s="62">
        <v>50</v>
      </c>
      <c r="AB33" s="62">
        <v>69</v>
      </c>
      <c r="AC33" s="62"/>
      <c r="AD33" s="62"/>
      <c r="AE33" s="550"/>
      <c r="AF33" s="550"/>
      <c r="AG33" s="460">
        <v>6962500</v>
      </c>
      <c r="AH33" s="545" t="s">
        <v>758</v>
      </c>
      <c r="AI33" s="212" t="s">
        <v>55</v>
      </c>
      <c r="AJ33" s="460">
        <v>6962500</v>
      </c>
      <c r="AK33" s="212"/>
    </row>
    <row r="34" spans="1:37" s="553" customFormat="1" ht="71.25" hidden="1" x14ac:dyDescent="0.25">
      <c r="A34" s="546">
        <v>2</v>
      </c>
      <c r="B34" s="546" t="s">
        <v>74</v>
      </c>
      <c r="C34" s="546">
        <v>1</v>
      </c>
      <c r="D34" s="546">
        <v>21</v>
      </c>
      <c r="E34" s="546" t="s">
        <v>1136</v>
      </c>
      <c r="F34" s="546">
        <v>1</v>
      </c>
      <c r="G34" s="546">
        <v>211</v>
      </c>
      <c r="H34" s="546" t="s">
        <v>1137</v>
      </c>
      <c r="I34" s="322" t="s">
        <v>1138</v>
      </c>
      <c r="J34" s="547" t="s">
        <v>1151</v>
      </c>
      <c r="K34" s="547" t="s">
        <v>441</v>
      </c>
      <c r="L34" s="548">
        <v>2020051290050</v>
      </c>
      <c r="M34" s="322">
        <v>1</v>
      </c>
      <c r="N34" s="322">
        <v>2111</v>
      </c>
      <c r="O34" s="322" t="s">
        <v>1135</v>
      </c>
      <c r="P34" s="322" t="s">
        <v>401</v>
      </c>
      <c r="Q34" s="322">
        <v>4</v>
      </c>
      <c r="R34" s="322" t="s">
        <v>190</v>
      </c>
      <c r="S34" s="322">
        <v>1</v>
      </c>
      <c r="T34" s="547" t="s">
        <v>721</v>
      </c>
      <c r="U34" s="547" t="s">
        <v>1098</v>
      </c>
      <c r="V34" s="547" t="s">
        <v>50</v>
      </c>
      <c r="W34" s="179">
        <v>2</v>
      </c>
      <c r="X34" s="241" t="s">
        <v>190</v>
      </c>
      <c r="Y34" s="62">
        <v>0</v>
      </c>
      <c r="Z34" s="62">
        <v>0</v>
      </c>
      <c r="AA34" s="62">
        <v>0</v>
      </c>
      <c r="AB34" s="62">
        <v>0</v>
      </c>
      <c r="AC34" s="62"/>
      <c r="AD34" s="62"/>
      <c r="AE34" s="550"/>
      <c r="AF34" s="550"/>
      <c r="AG34" s="240">
        <v>0</v>
      </c>
      <c r="AH34" s="212" t="s">
        <v>1139</v>
      </c>
      <c r="AI34" s="212" t="s">
        <v>155</v>
      </c>
      <c r="AJ34" s="460">
        <v>0</v>
      </c>
      <c r="AK34" s="212"/>
    </row>
    <row r="35" spans="1:37" s="74" customFormat="1" ht="99.75" hidden="1" x14ac:dyDescent="0.25">
      <c r="A35" s="547">
        <v>2</v>
      </c>
      <c r="B35" s="547" t="s">
        <v>74</v>
      </c>
      <c r="C35" s="547">
        <v>1</v>
      </c>
      <c r="D35" s="547" t="s">
        <v>739</v>
      </c>
      <c r="E35" s="547" t="s">
        <v>737</v>
      </c>
      <c r="F35" s="548">
        <v>2</v>
      </c>
      <c r="G35" s="547" t="s">
        <v>740</v>
      </c>
      <c r="H35" s="547" t="s">
        <v>741</v>
      </c>
      <c r="I35" s="547">
        <v>5</v>
      </c>
      <c r="J35" s="547">
        <v>4</v>
      </c>
      <c r="K35" s="547" t="s">
        <v>441</v>
      </c>
      <c r="L35" s="548">
        <v>2020051290050</v>
      </c>
      <c r="M35" s="547">
        <v>1</v>
      </c>
      <c r="N35" s="547">
        <v>2121</v>
      </c>
      <c r="O35" s="547" t="s">
        <v>742</v>
      </c>
      <c r="P35" s="547" t="s">
        <v>50</v>
      </c>
      <c r="Q35" s="547">
        <v>150</v>
      </c>
      <c r="R35" s="549" t="s">
        <v>51</v>
      </c>
      <c r="S35" s="179">
        <v>50</v>
      </c>
      <c r="T35" s="547" t="s">
        <v>721</v>
      </c>
      <c r="U35" s="547" t="s">
        <v>743</v>
      </c>
      <c r="V35" s="547" t="s">
        <v>50</v>
      </c>
      <c r="W35" s="179">
        <v>150</v>
      </c>
      <c r="X35" s="241" t="s">
        <v>190</v>
      </c>
      <c r="Y35" s="62">
        <v>25</v>
      </c>
      <c r="Z35" s="62">
        <v>19</v>
      </c>
      <c r="AA35" s="63">
        <v>75</v>
      </c>
      <c r="AB35" s="63">
        <v>43</v>
      </c>
      <c r="AC35" s="63">
        <v>100</v>
      </c>
      <c r="AD35" s="63">
        <v>150</v>
      </c>
      <c r="AE35" s="550">
        <v>0</v>
      </c>
      <c r="AF35" s="550">
        <v>0</v>
      </c>
      <c r="AG35" s="290">
        <v>96375000</v>
      </c>
      <c r="AH35" s="545" t="s">
        <v>758</v>
      </c>
      <c r="AI35" s="212" t="s">
        <v>55</v>
      </c>
      <c r="AJ35" s="460">
        <v>6962500</v>
      </c>
      <c r="AK35" s="184"/>
    </row>
    <row r="36" spans="1:37" s="74" customFormat="1" ht="71.25" hidden="1" x14ac:dyDescent="0.25">
      <c r="A36" s="547">
        <v>2</v>
      </c>
      <c r="B36" s="547" t="s">
        <v>74</v>
      </c>
      <c r="C36" s="547">
        <v>1</v>
      </c>
      <c r="D36" s="547" t="s">
        <v>739</v>
      </c>
      <c r="E36" s="547" t="s">
        <v>737</v>
      </c>
      <c r="F36" s="548">
        <v>3</v>
      </c>
      <c r="G36" s="547" t="s">
        <v>744</v>
      </c>
      <c r="H36" s="547" t="s">
        <v>745</v>
      </c>
      <c r="I36" s="547">
        <v>12</v>
      </c>
      <c r="J36" s="547" t="s">
        <v>1139</v>
      </c>
      <c r="K36" s="547" t="s">
        <v>441</v>
      </c>
      <c r="L36" s="548">
        <v>2020051290050</v>
      </c>
      <c r="M36" s="547">
        <v>1</v>
      </c>
      <c r="N36" s="547">
        <v>2131</v>
      </c>
      <c r="O36" s="547" t="s">
        <v>746</v>
      </c>
      <c r="P36" s="547" t="s">
        <v>50</v>
      </c>
      <c r="Q36" s="547">
        <v>3</v>
      </c>
      <c r="R36" s="549" t="s">
        <v>51</v>
      </c>
      <c r="S36" s="179">
        <v>1</v>
      </c>
      <c r="T36" s="547" t="s">
        <v>721</v>
      </c>
      <c r="U36" s="547" t="s">
        <v>747</v>
      </c>
      <c r="V36" s="547" t="s">
        <v>50</v>
      </c>
      <c r="W36" s="179">
        <v>12</v>
      </c>
      <c r="X36" s="241" t="s">
        <v>172</v>
      </c>
      <c r="Y36" s="62">
        <v>3</v>
      </c>
      <c r="Z36" s="62">
        <v>3</v>
      </c>
      <c r="AA36" s="63">
        <v>3</v>
      </c>
      <c r="AB36" s="63">
        <v>22</v>
      </c>
      <c r="AC36" s="63">
        <v>3</v>
      </c>
      <c r="AD36" s="63">
        <v>3</v>
      </c>
      <c r="AE36" s="392">
        <v>0</v>
      </c>
      <c r="AF36" s="392">
        <v>0</v>
      </c>
      <c r="AG36" s="290">
        <v>410000000</v>
      </c>
      <c r="AH36" s="545" t="s">
        <v>470</v>
      </c>
      <c r="AI36" s="212" t="s">
        <v>155</v>
      </c>
      <c r="AJ36" s="460">
        <v>3931573.846153846</v>
      </c>
      <c r="AK36" s="184"/>
    </row>
    <row r="37" spans="1:37" s="74" customFormat="1" ht="71.25" hidden="1" x14ac:dyDescent="0.25">
      <c r="A37" s="547">
        <v>2</v>
      </c>
      <c r="B37" s="547" t="s">
        <v>74</v>
      </c>
      <c r="C37" s="547">
        <v>1</v>
      </c>
      <c r="D37" s="547" t="s">
        <v>739</v>
      </c>
      <c r="E37" s="547" t="s">
        <v>737</v>
      </c>
      <c r="F37" s="548">
        <v>3</v>
      </c>
      <c r="G37" s="547" t="s">
        <v>744</v>
      </c>
      <c r="H37" s="547" t="s">
        <v>745</v>
      </c>
      <c r="I37" s="547">
        <v>4</v>
      </c>
      <c r="J37" s="547" t="s">
        <v>1139</v>
      </c>
      <c r="K37" s="547" t="s">
        <v>441</v>
      </c>
      <c r="L37" s="548">
        <v>2020051290050</v>
      </c>
      <c r="M37" s="547">
        <v>2</v>
      </c>
      <c r="N37" s="547">
        <v>2132</v>
      </c>
      <c r="O37" s="547" t="s">
        <v>748</v>
      </c>
      <c r="P37" s="547" t="s">
        <v>50</v>
      </c>
      <c r="Q37" s="547">
        <v>3</v>
      </c>
      <c r="R37" s="549" t="s">
        <v>51</v>
      </c>
      <c r="S37" s="179">
        <v>1</v>
      </c>
      <c r="T37" s="547" t="s">
        <v>721</v>
      </c>
      <c r="U37" s="547" t="s">
        <v>749</v>
      </c>
      <c r="V37" s="547" t="s">
        <v>50</v>
      </c>
      <c r="W37" s="179">
        <v>3</v>
      </c>
      <c r="X37" s="241" t="s">
        <v>172</v>
      </c>
      <c r="Y37" s="62">
        <v>0</v>
      </c>
      <c r="Z37" s="62">
        <v>0</v>
      </c>
      <c r="AA37" s="63">
        <v>1</v>
      </c>
      <c r="AB37" s="63">
        <v>20</v>
      </c>
      <c r="AC37" s="63">
        <v>1</v>
      </c>
      <c r="AD37" s="63">
        <v>1</v>
      </c>
      <c r="AE37" s="550">
        <v>0</v>
      </c>
      <c r="AF37" s="550">
        <v>0</v>
      </c>
      <c r="AG37" s="290">
        <v>31200000</v>
      </c>
      <c r="AH37" s="545" t="s">
        <v>758</v>
      </c>
      <c r="AI37" s="212" t="s">
        <v>155</v>
      </c>
      <c r="AJ37" s="460">
        <v>6962500</v>
      </c>
      <c r="AK37" s="184"/>
    </row>
    <row r="38" spans="1:37" s="74" customFormat="1" ht="85.5" hidden="1" x14ac:dyDescent="0.25">
      <c r="A38" s="547">
        <v>2</v>
      </c>
      <c r="B38" s="547" t="s">
        <v>74</v>
      </c>
      <c r="C38" s="547">
        <v>1</v>
      </c>
      <c r="D38" s="547" t="s">
        <v>739</v>
      </c>
      <c r="E38" s="547" t="s">
        <v>737</v>
      </c>
      <c r="F38" s="548">
        <v>4</v>
      </c>
      <c r="G38" s="547" t="s">
        <v>750</v>
      </c>
      <c r="H38" s="547" t="s">
        <v>751</v>
      </c>
      <c r="I38" s="547">
        <v>12</v>
      </c>
      <c r="J38" s="547"/>
      <c r="K38" s="547" t="s">
        <v>441</v>
      </c>
      <c r="L38" s="548">
        <v>2020051290050</v>
      </c>
      <c r="M38" s="547">
        <v>1</v>
      </c>
      <c r="N38" s="547">
        <v>2141</v>
      </c>
      <c r="O38" s="547" t="s">
        <v>752</v>
      </c>
      <c r="P38" s="547" t="s">
        <v>50</v>
      </c>
      <c r="Q38" s="547">
        <v>4</v>
      </c>
      <c r="R38" s="549" t="s">
        <v>51</v>
      </c>
      <c r="S38" s="179">
        <v>1</v>
      </c>
      <c r="T38" s="547" t="s">
        <v>721</v>
      </c>
      <c r="U38" s="547" t="s">
        <v>753</v>
      </c>
      <c r="V38" s="547" t="s">
        <v>50</v>
      </c>
      <c r="W38" s="179">
        <v>100</v>
      </c>
      <c r="X38" s="241" t="s">
        <v>172</v>
      </c>
      <c r="Y38" s="62">
        <v>20</v>
      </c>
      <c r="Z38" s="62">
        <v>20</v>
      </c>
      <c r="AA38" s="63">
        <v>30</v>
      </c>
      <c r="AB38" s="63">
        <v>72</v>
      </c>
      <c r="AC38" s="63">
        <v>30</v>
      </c>
      <c r="AD38" s="63">
        <v>20</v>
      </c>
      <c r="AE38" s="392">
        <v>0</v>
      </c>
      <c r="AF38" s="392">
        <v>0</v>
      </c>
      <c r="AG38" s="290">
        <v>20400000</v>
      </c>
      <c r="AH38" s="545" t="s">
        <v>470</v>
      </c>
      <c r="AI38" s="212" t="s">
        <v>55</v>
      </c>
      <c r="AJ38" s="460">
        <v>3931573.846153846</v>
      </c>
      <c r="AK38" s="184"/>
    </row>
    <row r="39" spans="1:37" s="74" customFormat="1" ht="42.75" hidden="1" x14ac:dyDescent="0.25">
      <c r="A39" s="547">
        <v>3</v>
      </c>
      <c r="B39" s="547" t="s">
        <v>80</v>
      </c>
      <c r="C39" s="547">
        <v>6</v>
      </c>
      <c r="D39" s="547" t="s">
        <v>135</v>
      </c>
      <c r="E39" s="547" t="s">
        <v>136</v>
      </c>
      <c r="F39" s="548">
        <v>2</v>
      </c>
      <c r="G39" s="547" t="s">
        <v>754</v>
      </c>
      <c r="H39" s="547" t="s">
        <v>755</v>
      </c>
      <c r="I39" s="547">
        <v>3</v>
      </c>
      <c r="J39" s="547"/>
      <c r="K39" s="547" t="s">
        <v>692</v>
      </c>
      <c r="L39" s="548">
        <v>2020051290053</v>
      </c>
      <c r="M39" s="547">
        <v>1</v>
      </c>
      <c r="N39" s="547">
        <v>3621</v>
      </c>
      <c r="O39" s="547" t="s">
        <v>756</v>
      </c>
      <c r="P39" s="547" t="s">
        <v>50</v>
      </c>
      <c r="Q39" s="547">
        <v>4</v>
      </c>
      <c r="R39" s="549" t="s">
        <v>51</v>
      </c>
      <c r="S39" s="179">
        <v>1</v>
      </c>
      <c r="T39" s="547" t="s">
        <v>721</v>
      </c>
      <c r="U39" s="547" t="s">
        <v>757</v>
      </c>
      <c r="V39" s="547" t="s">
        <v>50</v>
      </c>
      <c r="W39" s="179">
        <v>25</v>
      </c>
      <c r="X39" s="241" t="s">
        <v>172</v>
      </c>
      <c r="Y39" s="62">
        <v>6</v>
      </c>
      <c r="Z39" s="62">
        <v>0</v>
      </c>
      <c r="AA39" s="63">
        <v>8</v>
      </c>
      <c r="AB39" s="63">
        <v>1</v>
      </c>
      <c r="AC39" s="63">
        <v>8</v>
      </c>
      <c r="AD39" s="63">
        <v>3</v>
      </c>
      <c r="AE39" s="550">
        <v>0</v>
      </c>
      <c r="AF39" s="550">
        <v>0</v>
      </c>
      <c r="AG39" s="290">
        <v>39350000</v>
      </c>
      <c r="AH39" s="545" t="s">
        <v>470</v>
      </c>
      <c r="AI39" s="212" t="s">
        <v>155</v>
      </c>
      <c r="AJ39" s="299">
        <v>6147877</v>
      </c>
      <c r="AK39" s="212"/>
    </row>
    <row r="40" spans="1:37" s="74" customFormat="1" ht="71.25" hidden="1" x14ac:dyDescent="0.25">
      <c r="A40" s="547">
        <v>3</v>
      </c>
      <c r="B40" s="547" t="s">
        <v>80</v>
      </c>
      <c r="C40" s="547">
        <v>6</v>
      </c>
      <c r="D40" s="547" t="s">
        <v>135</v>
      </c>
      <c r="E40" s="547" t="s">
        <v>136</v>
      </c>
      <c r="F40" s="548">
        <v>2</v>
      </c>
      <c r="G40" s="547" t="s">
        <v>754</v>
      </c>
      <c r="H40" s="547" t="s">
        <v>755</v>
      </c>
      <c r="I40" s="547">
        <v>3</v>
      </c>
      <c r="J40" s="547"/>
      <c r="K40" s="547" t="s">
        <v>692</v>
      </c>
      <c r="L40" s="548">
        <v>2020051290053</v>
      </c>
      <c r="M40" s="547">
        <v>2</v>
      </c>
      <c r="N40" s="547">
        <v>3622</v>
      </c>
      <c r="O40" s="547" t="s">
        <v>759</v>
      </c>
      <c r="P40" s="547" t="s">
        <v>50</v>
      </c>
      <c r="Q40" s="547">
        <v>4</v>
      </c>
      <c r="R40" s="549" t="s">
        <v>100</v>
      </c>
      <c r="S40" s="179">
        <v>4</v>
      </c>
      <c r="T40" s="547" t="s">
        <v>721</v>
      </c>
      <c r="U40" s="547" t="s">
        <v>760</v>
      </c>
      <c r="V40" s="547" t="s">
        <v>210</v>
      </c>
      <c r="W40" s="181">
        <v>1</v>
      </c>
      <c r="X40" s="241" t="s">
        <v>172</v>
      </c>
      <c r="Y40" s="189">
        <v>0.25</v>
      </c>
      <c r="Z40" s="189">
        <v>0</v>
      </c>
      <c r="AA40" s="189">
        <v>0.45</v>
      </c>
      <c r="AB40" s="189">
        <v>0.1</v>
      </c>
      <c r="AC40" s="189">
        <v>0.7</v>
      </c>
      <c r="AD40" s="189">
        <v>1</v>
      </c>
      <c r="AE40" s="550">
        <v>0</v>
      </c>
      <c r="AF40" s="550">
        <v>0</v>
      </c>
      <c r="AG40" s="290">
        <v>45600000</v>
      </c>
      <c r="AH40" s="545" t="s">
        <v>761</v>
      </c>
      <c r="AI40" s="242" t="s">
        <v>155</v>
      </c>
      <c r="AJ40" s="299">
        <v>30310848.75</v>
      </c>
      <c r="AK40" s="184"/>
    </row>
    <row r="41" spans="1:37" s="74" customFormat="1" ht="71.25" hidden="1" x14ac:dyDescent="0.25">
      <c r="A41" s="547">
        <v>3</v>
      </c>
      <c r="B41" s="547" t="s">
        <v>80</v>
      </c>
      <c r="C41" s="547">
        <v>6</v>
      </c>
      <c r="D41" s="547" t="s">
        <v>135</v>
      </c>
      <c r="E41" s="547" t="s">
        <v>136</v>
      </c>
      <c r="F41" s="548">
        <v>2</v>
      </c>
      <c r="G41" s="547" t="s">
        <v>754</v>
      </c>
      <c r="H41" s="547" t="s">
        <v>755</v>
      </c>
      <c r="I41" s="547">
        <v>3</v>
      </c>
      <c r="J41" s="547"/>
      <c r="K41" s="547" t="s">
        <v>692</v>
      </c>
      <c r="L41" s="548">
        <v>2020051290053</v>
      </c>
      <c r="M41" s="547">
        <v>2</v>
      </c>
      <c r="N41" s="547">
        <v>3622</v>
      </c>
      <c r="O41" s="547" t="s">
        <v>759</v>
      </c>
      <c r="P41" s="547" t="s">
        <v>50</v>
      </c>
      <c r="Q41" s="547">
        <v>4</v>
      </c>
      <c r="R41" s="549" t="s">
        <v>100</v>
      </c>
      <c r="S41" s="179">
        <v>4</v>
      </c>
      <c r="T41" s="547" t="s">
        <v>721</v>
      </c>
      <c r="U41" s="547" t="s">
        <v>762</v>
      </c>
      <c r="V41" s="547" t="s">
        <v>50</v>
      </c>
      <c r="W41" s="179">
        <v>1</v>
      </c>
      <c r="X41" s="241" t="s">
        <v>172</v>
      </c>
      <c r="Y41" s="62">
        <v>0</v>
      </c>
      <c r="Z41" s="62">
        <v>1</v>
      </c>
      <c r="AA41" s="63">
        <v>1</v>
      </c>
      <c r="AB41" s="63">
        <v>1</v>
      </c>
      <c r="AC41" s="63">
        <v>0</v>
      </c>
      <c r="AD41" s="63">
        <v>0</v>
      </c>
      <c r="AE41" s="392">
        <v>0</v>
      </c>
      <c r="AF41" s="392">
        <v>0</v>
      </c>
      <c r="AG41" s="290">
        <v>56000000</v>
      </c>
      <c r="AH41" s="545" t="s">
        <v>470</v>
      </c>
      <c r="AI41" s="212" t="s">
        <v>55</v>
      </c>
      <c r="AJ41" s="299">
        <v>6147877</v>
      </c>
      <c r="AK41" s="184"/>
    </row>
    <row r="42" spans="1:37" s="74" customFormat="1" ht="85.5" hidden="1" x14ac:dyDescent="0.25">
      <c r="A42" s="547">
        <v>3</v>
      </c>
      <c r="B42" s="547" t="s">
        <v>80</v>
      </c>
      <c r="C42" s="547">
        <v>6</v>
      </c>
      <c r="D42" s="547" t="s">
        <v>135</v>
      </c>
      <c r="E42" s="547" t="s">
        <v>136</v>
      </c>
      <c r="F42" s="548">
        <v>2</v>
      </c>
      <c r="G42" s="547" t="s">
        <v>754</v>
      </c>
      <c r="H42" s="547" t="s">
        <v>755</v>
      </c>
      <c r="I42" s="547">
        <v>3</v>
      </c>
      <c r="J42" s="547"/>
      <c r="K42" s="547" t="s">
        <v>692</v>
      </c>
      <c r="L42" s="548">
        <v>2020051290053</v>
      </c>
      <c r="M42" s="547">
        <v>3</v>
      </c>
      <c r="N42" s="547">
        <v>3623</v>
      </c>
      <c r="O42" s="547" t="s">
        <v>763</v>
      </c>
      <c r="P42" s="547" t="s">
        <v>50</v>
      </c>
      <c r="Q42" s="547">
        <v>131</v>
      </c>
      <c r="R42" s="549" t="s">
        <v>51</v>
      </c>
      <c r="S42" s="179">
        <v>37</v>
      </c>
      <c r="T42" s="547" t="s">
        <v>721</v>
      </c>
      <c r="U42" s="547" t="s">
        <v>952</v>
      </c>
      <c r="V42" s="547" t="s">
        <v>50</v>
      </c>
      <c r="W42" s="179">
        <v>6</v>
      </c>
      <c r="X42" s="241" t="s">
        <v>172</v>
      </c>
      <c r="Y42" s="62">
        <v>1</v>
      </c>
      <c r="Z42" s="62">
        <v>2</v>
      </c>
      <c r="AA42" s="227">
        <v>2</v>
      </c>
      <c r="AB42" s="227">
        <v>5</v>
      </c>
      <c r="AC42" s="227">
        <v>2</v>
      </c>
      <c r="AD42" s="227">
        <v>1</v>
      </c>
      <c r="AE42" s="550">
        <v>0</v>
      </c>
      <c r="AF42" s="550">
        <v>0</v>
      </c>
      <c r="AG42" s="290">
        <v>59000000</v>
      </c>
      <c r="AH42" s="545" t="s">
        <v>470</v>
      </c>
      <c r="AI42" s="212" t="s">
        <v>55</v>
      </c>
      <c r="AJ42" s="299">
        <v>6147877</v>
      </c>
      <c r="AK42" s="184"/>
    </row>
    <row r="43" spans="1:37" s="74" customFormat="1" ht="57" hidden="1" x14ac:dyDescent="0.25">
      <c r="A43" s="547">
        <v>3</v>
      </c>
      <c r="B43" s="547" t="s">
        <v>80</v>
      </c>
      <c r="C43" s="547">
        <v>6</v>
      </c>
      <c r="D43" s="547" t="s">
        <v>135</v>
      </c>
      <c r="E43" s="547" t="s">
        <v>136</v>
      </c>
      <c r="F43" s="548">
        <v>2</v>
      </c>
      <c r="G43" s="547" t="s">
        <v>754</v>
      </c>
      <c r="H43" s="547" t="s">
        <v>755</v>
      </c>
      <c r="I43" s="547">
        <v>3</v>
      </c>
      <c r="J43" s="547"/>
      <c r="K43" s="547" t="s">
        <v>692</v>
      </c>
      <c r="L43" s="548">
        <v>2020051290053</v>
      </c>
      <c r="M43" s="547">
        <v>4</v>
      </c>
      <c r="N43" s="547">
        <v>3624</v>
      </c>
      <c r="O43" s="547" t="s">
        <v>764</v>
      </c>
      <c r="P43" s="547" t="s">
        <v>50</v>
      </c>
      <c r="Q43" s="547">
        <v>1</v>
      </c>
      <c r="R43" s="549" t="s">
        <v>100</v>
      </c>
      <c r="S43" s="179">
        <v>1</v>
      </c>
      <c r="T43" s="547" t="s">
        <v>721</v>
      </c>
      <c r="U43" s="547" t="s">
        <v>765</v>
      </c>
      <c r="V43" s="547" t="s">
        <v>50</v>
      </c>
      <c r="W43" s="179">
        <v>1200</v>
      </c>
      <c r="X43" s="241" t="s">
        <v>172</v>
      </c>
      <c r="Y43" s="62">
        <v>250</v>
      </c>
      <c r="Z43" s="62">
        <v>200</v>
      </c>
      <c r="AA43" s="227">
        <v>450</v>
      </c>
      <c r="AB43" s="227">
        <v>984</v>
      </c>
      <c r="AC43" s="227">
        <v>500</v>
      </c>
      <c r="AD43" s="227">
        <v>0</v>
      </c>
      <c r="AE43" s="392">
        <v>0</v>
      </c>
      <c r="AF43" s="392">
        <v>0</v>
      </c>
      <c r="AG43" s="290">
        <v>38200000</v>
      </c>
      <c r="AH43" s="545" t="s">
        <v>738</v>
      </c>
      <c r="AI43" s="212" t="s">
        <v>55</v>
      </c>
      <c r="AJ43" s="460">
        <v>8777964</v>
      </c>
      <c r="AK43" s="184"/>
    </row>
    <row r="44" spans="1:37" s="74" customFormat="1" ht="57" hidden="1" x14ac:dyDescent="0.25">
      <c r="A44" s="547">
        <v>3</v>
      </c>
      <c r="B44" s="547" t="s">
        <v>80</v>
      </c>
      <c r="C44" s="547">
        <v>6</v>
      </c>
      <c r="D44" s="547" t="s">
        <v>135</v>
      </c>
      <c r="E44" s="547" t="s">
        <v>136</v>
      </c>
      <c r="F44" s="548">
        <v>2</v>
      </c>
      <c r="G44" s="547" t="s">
        <v>754</v>
      </c>
      <c r="H44" s="547" t="s">
        <v>755</v>
      </c>
      <c r="I44" s="547">
        <v>3</v>
      </c>
      <c r="J44" s="547"/>
      <c r="K44" s="547" t="s">
        <v>692</v>
      </c>
      <c r="L44" s="548">
        <v>2020051290053</v>
      </c>
      <c r="M44" s="547">
        <v>4</v>
      </c>
      <c r="N44" s="547">
        <v>3624</v>
      </c>
      <c r="O44" s="547" t="s">
        <v>764</v>
      </c>
      <c r="P44" s="547" t="s">
        <v>50</v>
      </c>
      <c r="Q44" s="547">
        <v>1</v>
      </c>
      <c r="R44" s="549" t="s">
        <v>100</v>
      </c>
      <c r="S44" s="179">
        <v>1</v>
      </c>
      <c r="T44" s="547" t="s">
        <v>721</v>
      </c>
      <c r="U44" s="547" t="s">
        <v>766</v>
      </c>
      <c r="V44" s="547" t="s">
        <v>210</v>
      </c>
      <c r="W44" s="181">
        <v>1</v>
      </c>
      <c r="X44" s="241" t="s">
        <v>190</v>
      </c>
      <c r="Y44" s="189">
        <v>0.1</v>
      </c>
      <c r="Z44" s="189">
        <v>0.1</v>
      </c>
      <c r="AA44" s="189">
        <v>0.3</v>
      </c>
      <c r="AB44" s="189">
        <v>0.1</v>
      </c>
      <c r="AC44" s="189">
        <v>0.7</v>
      </c>
      <c r="AD44" s="189">
        <v>1</v>
      </c>
      <c r="AE44" s="550">
        <v>0</v>
      </c>
      <c r="AF44" s="550">
        <v>0</v>
      </c>
      <c r="AG44" s="290">
        <v>16050000</v>
      </c>
      <c r="AH44" s="545" t="s">
        <v>470</v>
      </c>
      <c r="AI44" s="212" t="s">
        <v>923</v>
      </c>
      <c r="AJ44" s="299">
        <v>6147877</v>
      </c>
      <c r="AK44" s="184"/>
    </row>
    <row r="45" spans="1:37" s="74" customFormat="1" ht="42.75" hidden="1" x14ac:dyDescent="0.25">
      <c r="A45" s="547">
        <v>3</v>
      </c>
      <c r="B45" s="547" t="s">
        <v>80</v>
      </c>
      <c r="C45" s="547">
        <v>6</v>
      </c>
      <c r="D45" s="547" t="s">
        <v>135</v>
      </c>
      <c r="E45" s="547" t="s">
        <v>136</v>
      </c>
      <c r="F45" s="548">
        <v>3</v>
      </c>
      <c r="G45" s="547" t="s">
        <v>690</v>
      </c>
      <c r="H45" s="547" t="s">
        <v>691</v>
      </c>
      <c r="I45" s="547">
        <v>15</v>
      </c>
      <c r="J45" s="547"/>
      <c r="K45" s="547" t="s">
        <v>692</v>
      </c>
      <c r="L45" s="548">
        <v>2020051290053</v>
      </c>
      <c r="M45" s="547">
        <v>1</v>
      </c>
      <c r="N45" s="547">
        <v>3631</v>
      </c>
      <c r="O45" s="547" t="s">
        <v>767</v>
      </c>
      <c r="P45" s="547" t="s">
        <v>50</v>
      </c>
      <c r="Q45" s="547">
        <v>4</v>
      </c>
      <c r="R45" s="549" t="s">
        <v>51</v>
      </c>
      <c r="S45" s="179">
        <v>1</v>
      </c>
      <c r="T45" s="547" t="s">
        <v>721</v>
      </c>
      <c r="U45" s="547" t="s">
        <v>768</v>
      </c>
      <c r="V45" s="547" t="s">
        <v>50</v>
      </c>
      <c r="W45" s="179">
        <v>4</v>
      </c>
      <c r="X45" s="241" t="s">
        <v>172</v>
      </c>
      <c r="Y45" s="62">
        <v>1</v>
      </c>
      <c r="Z45" s="62">
        <v>0</v>
      </c>
      <c r="AA45" s="63">
        <v>1</v>
      </c>
      <c r="AB45" s="63">
        <v>0</v>
      </c>
      <c r="AC45" s="63">
        <v>1</v>
      </c>
      <c r="AD45" s="63">
        <v>1</v>
      </c>
      <c r="AE45" s="550">
        <v>0</v>
      </c>
      <c r="AF45" s="550">
        <v>0</v>
      </c>
      <c r="AG45" s="290">
        <v>9200000</v>
      </c>
      <c r="AH45" s="545" t="s">
        <v>470</v>
      </c>
      <c r="AI45" s="212" t="s">
        <v>155</v>
      </c>
      <c r="AJ45" s="299">
        <v>0</v>
      </c>
      <c r="AK45" s="212"/>
    </row>
    <row r="46" spans="1:37" s="74" customFormat="1" ht="99.75" hidden="1" x14ac:dyDescent="0.25">
      <c r="A46" s="547">
        <v>3</v>
      </c>
      <c r="B46" s="547" t="s">
        <v>80</v>
      </c>
      <c r="C46" s="547">
        <v>6</v>
      </c>
      <c r="D46" s="547" t="s">
        <v>135</v>
      </c>
      <c r="E46" s="547" t="s">
        <v>136</v>
      </c>
      <c r="F46" s="548">
        <v>3</v>
      </c>
      <c r="G46" s="547" t="s">
        <v>690</v>
      </c>
      <c r="H46" s="547" t="s">
        <v>691</v>
      </c>
      <c r="I46" s="547">
        <v>15</v>
      </c>
      <c r="J46" s="547"/>
      <c r="K46" s="547" t="s">
        <v>692</v>
      </c>
      <c r="L46" s="548">
        <v>2020051290053</v>
      </c>
      <c r="M46" s="547">
        <v>4</v>
      </c>
      <c r="N46" s="547">
        <v>3634</v>
      </c>
      <c r="O46" s="547" t="s">
        <v>769</v>
      </c>
      <c r="P46" s="547" t="s">
        <v>50</v>
      </c>
      <c r="Q46" s="547">
        <v>2</v>
      </c>
      <c r="R46" s="549" t="s">
        <v>100</v>
      </c>
      <c r="S46" s="179">
        <v>2</v>
      </c>
      <c r="T46" s="547" t="s">
        <v>721</v>
      </c>
      <c r="U46" s="547" t="s">
        <v>770</v>
      </c>
      <c r="V46" s="547" t="s">
        <v>50</v>
      </c>
      <c r="W46" s="179">
        <v>4</v>
      </c>
      <c r="X46" s="241" t="s">
        <v>172</v>
      </c>
      <c r="Y46" s="62">
        <v>1</v>
      </c>
      <c r="Z46" s="62">
        <v>1</v>
      </c>
      <c r="AA46" s="63">
        <v>1</v>
      </c>
      <c r="AB46" s="63">
        <v>1</v>
      </c>
      <c r="AC46" s="63">
        <v>1</v>
      </c>
      <c r="AD46" s="63">
        <v>1</v>
      </c>
      <c r="AE46" s="392">
        <v>0</v>
      </c>
      <c r="AF46" s="392">
        <v>0</v>
      </c>
      <c r="AG46" s="290">
        <v>41000000</v>
      </c>
      <c r="AH46" s="545" t="s">
        <v>470</v>
      </c>
      <c r="AI46" s="212" t="s">
        <v>55</v>
      </c>
      <c r="AJ46" s="299">
        <v>6147877</v>
      </c>
      <c r="AK46" s="184"/>
    </row>
    <row r="47" spans="1:37" s="74" customFormat="1" ht="71.25" hidden="1" x14ac:dyDescent="0.25">
      <c r="A47" s="546">
        <v>2</v>
      </c>
      <c r="B47" s="546" t="s">
        <v>74</v>
      </c>
      <c r="C47" s="546">
        <v>6</v>
      </c>
      <c r="D47" s="546">
        <v>26</v>
      </c>
      <c r="E47" s="546" t="s">
        <v>1152</v>
      </c>
      <c r="F47" s="546">
        <v>1</v>
      </c>
      <c r="G47" s="546">
        <v>261</v>
      </c>
      <c r="H47" s="546" t="s">
        <v>1153</v>
      </c>
      <c r="I47" s="322" t="s">
        <v>499</v>
      </c>
      <c r="J47" s="322" t="s">
        <v>500</v>
      </c>
      <c r="K47" s="547" t="s">
        <v>773</v>
      </c>
      <c r="L47" s="548">
        <v>2020051290055</v>
      </c>
      <c r="M47" s="322">
        <v>1</v>
      </c>
      <c r="N47" s="322">
        <v>2611</v>
      </c>
      <c r="O47" s="322" t="s">
        <v>1154</v>
      </c>
      <c r="P47" s="322" t="s">
        <v>210</v>
      </c>
      <c r="Q47" s="322">
        <v>100</v>
      </c>
      <c r="R47" s="322" t="s">
        <v>324</v>
      </c>
      <c r="S47" s="322">
        <v>100</v>
      </c>
      <c r="T47" s="547" t="s">
        <v>721</v>
      </c>
      <c r="U47" s="547" t="s">
        <v>1099</v>
      </c>
      <c r="V47" s="547" t="s">
        <v>50</v>
      </c>
      <c r="W47" s="179">
        <v>4</v>
      </c>
      <c r="X47" s="241" t="s">
        <v>172</v>
      </c>
      <c r="Y47" s="62">
        <v>0</v>
      </c>
      <c r="Z47" s="62">
        <v>0</v>
      </c>
      <c r="AA47" s="63">
        <v>1</v>
      </c>
      <c r="AB47" s="63">
        <v>1</v>
      </c>
      <c r="AC47" s="63"/>
      <c r="AD47" s="63"/>
      <c r="AE47" s="392"/>
      <c r="AF47" s="392"/>
      <c r="AG47" s="299">
        <v>715800</v>
      </c>
      <c r="AH47" s="545" t="s">
        <v>430</v>
      </c>
      <c r="AI47" s="212" t="s">
        <v>155</v>
      </c>
      <c r="AJ47" s="299">
        <v>715800</v>
      </c>
      <c r="AK47" s="184"/>
    </row>
    <row r="48" spans="1:37" s="74" customFormat="1" ht="71.25" hidden="1" x14ac:dyDescent="0.25">
      <c r="A48" s="546">
        <v>2</v>
      </c>
      <c r="B48" s="546" t="s">
        <v>74</v>
      </c>
      <c r="C48" s="546">
        <v>6</v>
      </c>
      <c r="D48" s="546">
        <v>26</v>
      </c>
      <c r="E48" s="546" t="s">
        <v>1152</v>
      </c>
      <c r="F48" s="546">
        <v>1</v>
      </c>
      <c r="G48" s="546">
        <v>261</v>
      </c>
      <c r="H48" s="546" t="s">
        <v>1153</v>
      </c>
      <c r="I48" s="322" t="s">
        <v>499</v>
      </c>
      <c r="J48" s="322" t="s">
        <v>500</v>
      </c>
      <c r="K48" s="547" t="s">
        <v>773</v>
      </c>
      <c r="L48" s="548">
        <v>2020051290055</v>
      </c>
      <c r="M48" s="322">
        <v>1</v>
      </c>
      <c r="N48" s="322">
        <v>2611</v>
      </c>
      <c r="O48" s="322" t="s">
        <v>1154</v>
      </c>
      <c r="P48" s="322" t="s">
        <v>210</v>
      </c>
      <c r="Q48" s="322">
        <v>100</v>
      </c>
      <c r="R48" s="322" t="s">
        <v>324</v>
      </c>
      <c r="S48" s="322">
        <v>100</v>
      </c>
      <c r="T48" s="547" t="s">
        <v>721</v>
      </c>
      <c r="U48" s="547" t="s">
        <v>1100</v>
      </c>
      <c r="V48" s="322" t="s">
        <v>401</v>
      </c>
      <c r="W48" s="322">
        <v>2</v>
      </c>
      <c r="X48" s="322" t="s">
        <v>324</v>
      </c>
      <c r="Y48" s="62">
        <v>0</v>
      </c>
      <c r="Z48" s="62">
        <v>0</v>
      </c>
      <c r="AA48" s="63">
        <v>1</v>
      </c>
      <c r="AB48" s="63">
        <v>1</v>
      </c>
      <c r="AC48" s="63"/>
      <c r="AD48" s="63"/>
      <c r="AE48" s="392"/>
      <c r="AF48" s="392"/>
      <c r="AG48" s="299">
        <v>715800</v>
      </c>
      <c r="AH48" s="545" t="s">
        <v>430</v>
      </c>
      <c r="AI48" s="212" t="s">
        <v>155</v>
      </c>
      <c r="AJ48" s="299">
        <v>715800</v>
      </c>
      <c r="AK48" s="184"/>
    </row>
    <row r="49" spans="1:37" s="74" customFormat="1" ht="71.25" hidden="1" x14ac:dyDescent="0.25">
      <c r="A49" s="546">
        <v>2</v>
      </c>
      <c r="B49" s="546" t="s">
        <v>74</v>
      </c>
      <c r="C49" s="546">
        <v>6</v>
      </c>
      <c r="D49" s="546">
        <v>26</v>
      </c>
      <c r="E49" s="546" t="s">
        <v>1152</v>
      </c>
      <c r="F49" s="546">
        <v>1</v>
      </c>
      <c r="G49" s="546">
        <v>261</v>
      </c>
      <c r="H49" s="546" t="s">
        <v>1153</v>
      </c>
      <c r="I49" s="322" t="s">
        <v>499</v>
      </c>
      <c r="J49" s="322" t="s">
        <v>500</v>
      </c>
      <c r="K49" s="547" t="s">
        <v>773</v>
      </c>
      <c r="L49" s="548">
        <v>2020051290055</v>
      </c>
      <c r="M49" s="322">
        <v>1</v>
      </c>
      <c r="N49" s="322">
        <v>2611</v>
      </c>
      <c r="O49" s="322" t="s">
        <v>1154</v>
      </c>
      <c r="P49" s="322" t="s">
        <v>210</v>
      </c>
      <c r="Q49" s="322">
        <v>100</v>
      </c>
      <c r="R49" s="322" t="s">
        <v>324</v>
      </c>
      <c r="S49" s="322">
        <v>100</v>
      </c>
      <c r="T49" s="547" t="s">
        <v>721</v>
      </c>
      <c r="U49" s="547" t="s">
        <v>1101</v>
      </c>
      <c r="V49" s="547" t="s">
        <v>50</v>
      </c>
      <c r="W49" s="179">
        <v>1</v>
      </c>
      <c r="X49" s="322" t="s">
        <v>324</v>
      </c>
      <c r="Y49" s="62">
        <v>0</v>
      </c>
      <c r="Z49" s="62">
        <v>0</v>
      </c>
      <c r="AA49" s="63">
        <v>5</v>
      </c>
      <c r="AB49" s="63">
        <v>5</v>
      </c>
      <c r="AC49" s="63"/>
      <c r="AD49" s="63"/>
      <c r="AE49" s="392"/>
      <c r="AF49" s="392"/>
      <c r="AG49" s="299">
        <v>715800</v>
      </c>
      <c r="AH49" s="545" t="s">
        <v>430</v>
      </c>
      <c r="AI49" s="212" t="s">
        <v>155</v>
      </c>
      <c r="AJ49" s="299">
        <v>715800</v>
      </c>
      <c r="AK49" s="184"/>
    </row>
    <row r="50" spans="1:37" s="74" customFormat="1" ht="71.25" hidden="1" x14ac:dyDescent="0.25">
      <c r="A50" s="546">
        <v>2</v>
      </c>
      <c r="B50" s="546" t="s">
        <v>74</v>
      </c>
      <c r="C50" s="546">
        <v>6</v>
      </c>
      <c r="D50" s="546">
        <v>26</v>
      </c>
      <c r="E50" s="546" t="s">
        <v>1152</v>
      </c>
      <c r="F50" s="546">
        <v>1</v>
      </c>
      <c r="G50" s="546">
        <v>261</v>
      </c>
      <c r="H50" s="546" t="s">
        <v>1153</v>
      </c>
      <c r="I50" s="322" t="s">
        <v>499</v>
      </c>
      <c r="J50" s="322" t="s">
        <v>500</v>
      </c>
      <c r="K50" s="547" t="s">
        <v>773</v>
      </c>
      <c r="L50" s="548">
        <v>2020051290055</v>
      </c>
      <c r="M50" s="322">
        <v>1</v>
      </c>
      <c r="N50" s="322">
        <v>2611</v>
      </c>
      <c r="O50" s="322" t="s">
        <v>1154</v>
      </c>
      <c r="P50" s="322" t="s">
        <v>210</v>
      </c>
      <c r="Q50" s="322">
        <v>100</v>
      </c>
      <c r="R50" s="322" t="s">
        <v>324</v>
      </c>
      <c r="S50" s="322">
        <v>100</v>
      </c>
      <c r="T50" s="547" t="s">
        <v>721</v>
      </c>
      <c r="U50" s="547" t="s">
        <v>1102</v>
      </c>
      <c r="V50" s="547" t="s">
        <v>50</v>
      </c>
      <c r="W50" s="179">
        <v>1</v>
      </c>
      <c r="X50" s="322" t="s">
        <v>324</v>
      </c>
      <c r="Y50" s="62">
        <v>0</v>
      </c>
      <c r="Z50" s="62">
        <v>0</v>
      </c>
      <c r="AA50" s="63">
        <v>1</v>
      </c>
      <c r="AB50" s="63">
        <v>1</v>
      </c>
      <c r="AC50" s="63"/>
      <c r="AD50" s="63"/>
      <c r="AE50" s="392"/>
      <c r="AF50" s="392"/>
      <c r="AG50" s="299">
        <v>715800</v>
      </c>
      <c r="AH50" s="545" t="s">
        <v>430</v>
      </c>
      <c r="AI50" s="212" t="s">
        <v>155</v>
      </c>
      <c r="AJ50" s="299">
        <v>715800</v>
      </c>
      <c r="AK50" s="184"/>
    </row>
    <row r="51" spans="1:37" s="74" customFormat="1" ht="71.25" hidden="1" x14ac:dyDescent="0.25">
      <c r="A51" s="546">
        <v>2</v>
      </c>
      <c r="B51" s="546" t="s">
        <v>74</v>
      </c>
      <c r="C51" s="546">
        <v>6</v>
      </c>
      <c r="D51" s="546">
        <v>26</v>
      </c>
      <c r="E51" s="546" t="s">
        <v>1152</v>
      </c>
      <c r="F51" s="546">
        <v>1</v>
      </c>
      <c r="G51" s="546">
        <v>261</v>
      </c>
      <c r="H51" s="546" t="s">
        <v>1153</v>
      </c>
      <c r="I51" s="322" t="s">
        <v>499</v>
      </c>
      <c r="J51" s="322" t="s">
        <v>500</v>
      </c>
      <c r="K51" s="547" t="s">
        <v>773</v>
      </c>
      <c r="L51" s="548">
        <v>2020051290055</v>
      </c>
      <c r="M51" s="322">
        <v>2</v>
      </c>
      <c r="N51" s="322">
        <v>2612</v>
      </c>
      <c r="O51" s="322" t="s">
        <v>1155</v>
      </c>
      <c r="P51" s="322" t="s">
        <v>401</v>
      </c>
      <c r="Q51" s="322">
        <v>14</v>
      </c>
      <c r="R51" s="322" t="s">
        <v>190</v>
      </c>
      <c r="S51" s="322">
        <v>4</v>
      </c>
      <c r="T51" s="547" t="s">
        <v>721</v>
      </c>
      <c r="U51" s="547" t="s">
        <v>1103</v>
      </c>
      <c r="V51" s="547" t="s">
        <v>50</v>
      </c>
      <c r="W51" s="179">
        <v>1</v>
      </c>
      <c r="X51" s="322" t="s">
        <v>190</v>
      </c>
      <c r="Y51" s="62">
        <v>0</v>
      </c>
      <c r="Z51" s="62">
        <v>0</v>
      </c>
      <c r="AA51" s="63">
        <v>0</v>
      </c>
      <c r="AB51" s="63">
        <v>0</v>
      </c>
      <c r="AC51" s="63"/>
      <c r="AD51" s="63"/>
      <c r="AE51" s="392"/>
      <c r="AF51" s="392"/>
      <c r="AG51" s="290">
        <v>0</v>
      </c>
      <c r="AH51" s="545" t="s">
        <v>1139</v>
      </c>
      <c r="AI51" s="212" t="s">
        <v>155</v>
      </c>
      <c r="AJ51" s="299">
        <v>0</v>
      </c>
      <c r="AK51" s="184"/>
    </row>
    <row r="52" spans="1:37" s="74" customFormat="1" ht="71.25" hidden="1" x14ac:dyDescent="0.25">
      <c r="A52" s="546">
        <v>2</v>
      </c>
      <c r="B52" s="546" t="s">
        <v>74</v>
      </c>
      <c r="C52" s="546">
        <v>6</v>
      </c>
      <c r="D52" s="546">
        <v>26</v>
      </c>
      <c r="E52" s="546" t="s">
        <v>1152</v>
      </c>
      <c r="F52" s="546">
        <v>1</v>
      </c>
      <c r="G52" s="546">
        <v>261</v>
      </c>
      <c r="H52" s="546" t="s">
        <v>1153</v>
      </c>
      <c r="I52" s="322" t="s">
        <v>499</v>
      </c>
      <c r="J52" s="322" t="s">
        <v>500</v>
      </c>
      <c r="K52" s="547" t="s">
        <v>773</v>
      </c>
      <c r="L52" s="548">
        <v>2020051290055</v>
      </c>
      <c r="M52" s="322">
        <v>2</v>
      </c>
      <c r="N52" s="322">
        <v>2612</v>
      </c>
      <c r="O52" s="322" t="s">
        <v>1155</v>
      </c>
      <c r="P52" s="322" t="s">
        <v>401</v>
      </c>
      <c r="Q52" s="322">
        <v>14</v>
      </c>
      <c r="R52" s="322" t="s">
        <v>190</v>
      </c>
      <c r="S52" s="322">
        <v>4</v>
      </c>
      <c r="T52" s="547" t="s">
        <v>721</v>
      </c>
      <c r="U52" s="547" t="s">
        <v>1104</v>
      </c>
      <c r="V52" s="322" t="s">
        <v>401</v>
      </c>
      <c r="W52" s="322">
        <v>4</v>
      </c>
      <c r="X52" s="322" t="s">
        <v>190</v>
      </c>
      <c r="Y52" s="62">
        <v>1</v>
      </c>
      <c r="Z52" s="62">
        <v>1</v>
      </c>
      <c r="AA52" s="63">
        <v>1</v>
      </c>
      <c r="AB52" s="63">
        <v>1</v>
      </c>
      <c r="AC52" s="63"/>
      <c r="AD52" s="63"/>
      <c r="AE52" s="392"/>
      <c r="AF52" s="392"/>
      <c r="AG52" s="299">
        <v>715800</v>
      </c>
      <c r="AH52" s="545" t="s">
        <v>430</v>
      </c>
      <c r="AI52" s="212" t="s">
        <v>155</v>
      </c>
      <c r="AJ52" s="299">
        <v>715800</v>
      </c>
      <c r="AK52" s="184"/>
    </row>
    <row r="53" spans="1:37" s="74" customFormat="1" ht="42.75" hidden="1" x14ac:dyDescent="0.25">
      <c r="A53" s="546">
        <v>2</v>
      </c>
      <c r="B53" s="546" t="s">
        <v>74</v>
      </c>
      <c r="C53" s="546">
        <v>6</v>
      </c>
      <c r="D53" s="546">
        <v>26</v>
      </c>
      <c r="E53" s="546" t="s">
        <v>1152</v>
      </c>
      <c r="F53" s="546">
        <v>1</v>
      </c>
      <c r="G53" s="546">
        <v>261</v>
      </c>
      <c r="H53" s="546" t="s">
        <v>1153</v>
      </c>
      <c r="I53" s="322" t="s">
        <v>1150</v>
      </c>
      <c r="J53" s="322" t="s">
        <v>500</v>
      </c>
      <c r="K53" s="547" t="s">
        <v>773</v>
      </c>
      <c r="L53" s="548">
        <v>2020051290055</v>
      </c>
      <c r="M53" s="322">
        <v>3</v>
      </c>
      <c r="N53" s="322">
        <v>2613</v>
      </c>
      <c r="O53" s="322" t="s">
        <v>1156</v>
      </c>
      <c r="P53" s="322" t="s">
        <v>210</v>
      </c>
      <c r="Q53" s="322">
        <v>100</v>
      </c>
      <c r="R53" s="322" t="s">
        <v>324</v>
      </c>
      <c r="S53" s="322">
        <v>100</v>
      </c>
      <c r="T53" s="547" t="s">
        <v>721</v>
      </c>
      <c r="U53" s="547" t="s">
        <v>1105</v>
      </c>
      <c r="V53" s="322" t="s">
        <v>401</v>
      </c>
      <c r="W53" s="322">
        <v>4</v>
      </c>
      <c r="X53" s="322" t="s">
        <v>324</v>
      </c>
      <c r="Y53" s="62">
        <v>0</v>
      </c>
      <c r="Z53" s="62">
        <v>0</v>
      </c>
      <c r="AA53" s="63">
        <v>0</v>
      </c>
      <c r="AB53" s="63">
        <v>0</v>
      </c>
      <c r="AC53" s="63"/>
      <c r="AD53" s="63"/>
      <c r="AE53" s="392"/>
      <c r="AF53" s="392"/>
      <c r="AG53" s="290">
        <v>0</v>
      </c>
      <c r="AH53" s="545" t="s">
        <v>1139</v>
      </c>
      <c r="AI53" s="212" t="s">
        <v>155</v>
      </c>
      <c r="AJ53" s="299">
        <v>0</v>
      </c>
      <c r="AK53" s="184"/>
    </row>
    <row r="54" spans="1:37" s="74" customFormat="1" ht="42.75" hidden="1" x14ac:dyDescent="0.25">
      <c r="A54" s="547">
        <v>2</v>
      </c>
      <c r="B54" s="547" t="s">
        <v>74</v>
      </c>
      <c r="C54" s="547">
        <v>6</v>
      </c>
      <c r="D54" s="547" t="s">
        <v>771</v>
      </c>
      <c r="E54" s="547" t="s">
        <v>772</v>
      </c>
      <c r="F54" s="548">
        <v>2</v>
      </c>
      <c r="G54" s="547" t="s">
        <v>774</v>
      </c>
      <c r="H54" s="547" t="s">
        <v>775</v>
      </c>
      <c r="I54" s="547">
        <v>17</v>
      </c>
      <c r="J54" s="547">
        <v>8</v>
      </c>
      <c r="K54" s="547" t="s">
        <v>773</v>
      </c>
      <c r="L54" s="548">
        <v>2020051290055</v>
      </c>
      <c r="M54" s="547">
        <v>1</v>
      </c>
      <c r="N54" s="547">
        <v>2621</v>
      </c>
      <c r="O54" s="547" t="s">
        <v>776</v>
      </c>
      <c r="P54" s="547" t="s">
        <v>50</v>
      </c>
      <c r="Q54" s="547">
        <v>13</v>
      </c>
      <c r="R54" s="549" t="s">
        <v>51</v>
      </c>
      <c r="S54" s="179">
        <v>8</v>
      </c>
      <c r="T54" s="547" t="s">
        <v>721</v>
      </c>
      <c r="U54" s="547" t="s">
        <v>777</v>
      </c>
      <c r="V54" s="547" t="s">
        <v>50</v>
      </c>
      <c r="W54" s="179">
        <v>6</v>
      </c>
      <c r="X54" s="241" t="s">
        <v>172</v>
      </c>
      <c r="Y54" s="62">
        <v>0</v>
      </c>
      <c r="Z54" s="62">
        <v>0</v>
      </c>
      <c r="AA54" s="63">
        <v>2</v>
      </c>
      <c r="AB54" s="63">
        <v>0</v>
      </c>
      <c r="AC54" s="63">
        <v>2</v>
      </c>
      <c r="AD54" s="63">
        <v>2</v>
      </c>
      <c r="AE54" s="550">
        <v>0</v>
      </c>
      <c r="AF54" s="550">
        <v>0</v>
      </c>
      <c r="AG54" s="240">
        <v>0</v>
      </c>
      <c r="AH54" s="545" t="s">
        <v>430</v>
      </c>
      <c r="AI54" s="212" t="s">
        <v>155</v>
      </c>
      <c r="AJ54" s="299">
        <v>0</v>
      </c>
      <c r="AK54" s="212"/>
    </row>
    <row r="55" spans="1:37" s="74" customFormat="1" ht="71.25" hidden="1" x14ac:dyDescent="0.25">
      <c r="A55" s="546">
        <v>2</v>
      </c>
      <c r="B55" s="546" t="s">
        <v>74</v>
      </c>
      <c r="C55" s="546">
        <v>6</v>
      </c>
      <c r="D55" s="546">
        <v>26</v>
      </c>
      <c r="E55" s="546" t="s">
        <v>1152</v>
      </c>
      <c r="F55" s="546">
        <v>2</v>
      </c>
      <c r="G55" s="546">
        <v>262</v>
      </c>
      <c r="H55" s="546" t="s">
        <v>1158</v>
      </c>
      <c r="I55" s="322" t="s">
        <v>499</v>
      </c>
      <c r="J55" s="322" t="s">
        <v>500</v>
      </c>
      <c r="K55" s="547" t="s">
        <v>773</v>
      </c>
      <c r="L55" s="548">
        <v>2020051290055</v>
      </c>
      <c r="M55" s="322">
        <v>2</v>
      </c>
      <c r="N55" s="322">
        <v>2622</v>
      </c>
      <c r="O55" s="322" t="s">
        <v>1157</v>
      </c>
      <c r="P55" s="322" t="s">
        <v>401</v>
      </c>
      <c r="Q55" s="322">
        <v>2</v>
      </c>
      <c r="R55" s="322" t="s">
        <v>190</v>
      </c>
      <c r="S55" s="322">
        <v>1</v>
      </c>
      <c r="T55" s="547" t="s">
        <v>721</v>
      </c>
      <c r="U55" s="547" t="s">
        <v>1106</v>
      </c>
      <c r="V55" s="322" t="s">
        <v>401</v>
      </c>
      <c r="W55" s="322">
        <v>2</v>
      </c>
      <c r="X55" s="322" t="s">
        <v>190</v>
      </c>
      <c r="Y55" s="62">
        <v>0</v>
      </c>
      <c r="Z55" s="62">
        <v>0</v>
      </c>
      <c r="AA55" s="63">
        <v>2</v>
      </c>
      <c r="AB55" s="63">
        <v>2</v>
      </c>
      <c r="AC55" s="63"/>
      <c r="AD55" s="63"/>
      <c r="AE55" s="550"/>
      <c r="AF55" s="550"/>
      <c r="AG55" s="299">
        <v>715800</v>
      </c>
      <c r="AH55" s="545" t="s">
        <v>430</v>
      </c>
      <c r="AI55" s="212" t="s">
        <v>155</v>
      </c>
      <c r="AJ55" s="299">
        <v>715800</v>
      </c>
      <c r="AK55" s="212"/>
    </row>
    <row r="56" spans="1:37" s="74" customFormat="1" ht="42.75" hidden="1" x14ac:dyDescent="0.25">
      <c r="A56" s="547">
        <v>2</v>
      </c>
      <c r="B56" s="547" t="s">
        <v>74</v>
      </c>
      <c r="C56" s="547">
        <v>6</v>
      </c>
      <c r="D56" s="547" t="s">
        <v>771</v>
      </c>
      <c r="E56" s="547" t="s">
        <v>772</v>
      </c>
      <c r="F56" s="548">
        <v>2</v>
      </c>
      <c r="G56" s="547" t="s">
        <v>774</v>
      </c>
      <c r="H56" s="547" t="s">
        <v>775</v>
      </c>
      <c r="I56" s="547">
        <v>17</v>
      </c>
      <c r="J56" s="547">
        <v>8</v>
      </c>
      <c r="K56" s="547" t="s">
        <v>773</v>
      </c>
      <c r="L56" s="548">
        <v>2020051290055</v>
      </c>
      <c r="M56" s="547">
        <v>3</v>
      </c>
      <c r="N56" s="547">
        <v>2623</v>
      </c>
      <c r="O56" s="547" t="s">
        <v>778</v>
      </c>
      <c r="P56" s="547" t="s">
        <v>50</v>
      </c>
      <c r="Q56" s="547">
        <v>6</v>
      </c>
      <c r="R56" s="549" t="s">
        <v>51</v>
      </c>
      <c r="S56" s="179">
        <v>1</v>
      </c>
      <c r="T56" s="547" t="s">
        <v>721</v>
      </c>
      <c r="U56" s="547" t="s">
        <v>779</v>
      </c>
      <c r="V56" s="547" t="s">
        <v>50</v>
      </c>
      <c r="W56" s="179">
        <v>2</v>
      </c>
      <c r="X56" s="241" t="s">
        <v>190</v>
      </c>
      <c r="Y56" s="62">
        <v>0</v>
      </c>
      <c r="Z56" s="62">
        <v>1</v>
      </c>
      <c r="AA56" s="63">
        <v>1</v>
      </c>
      <c r="AB56" s="63">
        <v>1</v>
      </c>
      <c r="AC56" s="63">
        <v>1</v>
      </c>
      <c r="AD56" s="63">
        <v>0</v>
      </c>
      <c r="AE56" s="392">
        <v>0</v>
      </c>
      <c r="AF56" s="392">
        <v>0</v>
      </c>
      <c r="AG56" s="240">
        <v>17000000</v>
      </c>
      <c r="AH56" s="545" t="s">
        <v>430</v>
      </c>
      <c r="AI56" s="212" t="s">
        <v>155</v>
      </c>
      <c r="AJ56" s="299">
        <v>715800</v>
      </c>
      <c r="AK56" s="212"/>
    </row>
    <row r="57" spans="1:37" s="74" customFormat="1" ht="71.25" hidden="1" x14ac:dyDescent="0.25">
      <c r="A57" s="546">
        <v>2</v>
      </c>
      <c r="B57" s="546" t="s">
        <v>74</v>
      </c>
      <c r="C57" s="546">
        <v>6</v>
      </c>
      <c r="D57" s="546">
        <v>26</v>
      </c>
      <c r="E57" s="546" t="s">
        <v>1152</v>
      </c>
      <c r="F57" s="546">
        <v>2</v>
      </c>
      <c r="G57" s="546">
        <v>262</v>
      </c>
      <c r="H57" s="546" t="s">
        <v>1158</v>
      </c>
      <c r="I57" s="322" t="s">
        <v>499</v>
      </c>
      <c r="J57" s="322" t="s">
        <v>500</v>
      </c>
      <c r="K57" s="547" t="s">
        <v>773</v>
      </c>
      <c r="L57" s="548">
        <v>2020051290055</v>
      </c>
      <c r="M57" s="547">
        <v>3</v>
      </c>
      <c r="N57" s="547">
        <v>2623</v>
      </c>
      <c r="O57" s="547" t="s">
        <v>778</v>
      </c>
      <c r="P57" s="547" t="s">
        <v>50</v>
      </c>
      <c r="Q57" s="547">
        <v>7</v>
      </c>
      <c r="R57" s="549" t="s">
        <v>51</v>
      </c>
      <c r="S57" s="179">
        <v>1</v>
      </c>
      <c r="T57" s="547" t="s">
        <v>721</v>
      </c>
      <c r="U57" s="547" t="s">
        <v>1107</v>
      </c>
      <c r="V57" s="322" t="s">
        <v>401</v>
      </c>
      <c r="W57" s="322">
        <v>2</v>
      </c>
      <c r="X57" s="322" t="s">
        <v>190</v>
      </c>
      <c r="Y57" s="62">
        <v>0</v>
      </c>
      <c r="Z57" s="62">
        <v>0</v>
      </c>
      <c r="AA57" s="63">
        <v>1</v>
      </c>
      <c r="AB57" s="63">
        <v>1</v>
      </c>
      <c r="AC57" s="63"/>
      <c r="AD57" s="63"/>
      <c r="AE57" s="392"/>
      <c r="AF57" s="392"/>
      <c r="AG57" s="299">
        <v>715800</v>
      </c>
      <c r="AH57" s="545" t="s">
        <v>430</v>
      </c>
      <c r="AI57" s="212" t="s">
        <v>155</v>
      </c>
      <c r="AJ57" s="299">
        <v>715800</v>
      </c>
      <c r="AK57" s="212"/>
    </row>
    <row r="58" spans="1:37" s="74" customFormat="1" ht="42.75" hidden="1" x14ac:dyDescent="0.25">
      <c r="A58" s="547">
        <v>2</v>
      </c>
      <c r="B58" s="547" t="s">
        <v>74</v>
      </c>
      <c r="C58" s="547">
        <v>6</v>
      </c>
      <c r="D58" s="547" t="s">
        <v>771</v>
      </c>
      <c r="E58" s="547" t="s">
        <v>772</v>
      </c>
      <c r="F58" s="548">
        <v>2</v>
      </c>
      <c r="G58" s="547" t="s">
        <v>774</v>
      </c>
      <c r="H58" s="547" t="s">
        <v>775</v>
      </c>
      <c r="I58" s="547">
        <v>17</v>
      </c>
      <c r="J58" s="547">
        <v>8</v>
      </c>
      <c r="K58" s="547" t="s">
        <v>773</v>
      </c>
      <c r="L58" s="548">
        <v>2020051290055</v>
      </c>
      <c r="M58" s="547">
        <v>3</v>
      </c>
      <c r="N58" s="547">
        <v>2623</v>
      </c>
      <c r="O58" s="547" t="s">
        <v>778</v>
      </c>
      <c r="P58" s="547" t="s">
        <v>50</v>
      </c>
      <c r="Q58" s="547">
        <v>6</v>
      </c>
      <c r="R58" s="549" t="s">
        <v>51</v>
      </c>
      <c r="S58" s="179">
        <v>1</v>
      </c>
      <c r="T58" s="547" t="s">
        <v>721</v>
      </c>
      <c r="U58" s="547" t="s">
        <v>780</v>
      </c>
      <c r="V58" s="547" t="s">
        <v>50</v>
      </c>
      <c r="W58" s="179">
        <v>3</v>
      </c>
      <c r="X58" s="241" t="s">
        <v>190</v>
      </c>
      <c r="Y58" s="62">
        <v>0</v>
      </c>
      <c r="Z58" s="62">
        <v>0</v>
      </c>
      <c r="AA58" s="63">
        <v>1</v>
      </c>
      <c r="AB58" s="63">
        <v>1</v>
      </c>
      <c r="AC58" s="63">
        <v>1</v>
      </c>
      <c r="AD58" s="63">
        <v>1</v>
      </c>
      <c r="AE58" s="550">
        <v>0</v>
      </c>
      <c r="AF58" s="550">
        <v>0</v>
      </c>
      <c r="AG58" s="240">
        <v>17000000</v>
      </c>
      <c r="AH58" s="545" t="s">
        <v>430</v>
      </c>
      <c r="AI58" s="212" t="s">
        <v>155</v>
      </c>
      <c r="AJ58" s="299">
        <v>715800</v>
      </c>
      <c r="AK58" s="212"/>
    </row>
    <row r="59" spans="1:37" s="74" customFormat="1" ht="71.25" hidden="1" x14ac:dyDescent="0.25">
      <c r="A59" s="546">
        <v>2</v>
      </c>
      <c r="B59" s="546" t="s">
        <v>74</v>
      </c>
      <c r="C59" s="546">
        <v>6</v>
      </c>
      <c r="D59" s="546">
        <v>26</v>
      </c>
      <c r="E59" s="546" t="s">
        <v>1152</v>
      </c>
      <c r="F59" s="546">
        <v>2</v>
      </c>
      <c r="G59" s="546">
        <v>262</v>
      </c>
      <c r="H59" s="546" t="s">
        <v>1158</v>
      </c>
      <c r="I59" s="322" t="s">
        <v>499</v>
      </c>
      <c r="J59" s="322" t="s">
        <v>500</v>
      </c>
      <c r="K59" s="547" t="s">
        <v>773</v>
      </c>
      <c r="L59" s="548">
        <v>2020051290055</v>
      </c>
      <c r="M59" s="547">
        <v>3</v>
      </c>
      <c r="N59" s="547">
        <v>2623</v>
      </c>
      <c r="O59" s="547" t="s">
        <v>778</v>
      </c>
      <c r="P59" s="547" t="s">
        <v>50</v>
      </c>
      <c r="Q59" s="547">
        <v>7</v>
      </c>
      <c r="R59" s="549" t="s">
        <v>51</v>
      </c>
      <c r="S59" s="179">
        <v>1</v>
      </c>
      <c r="T59" s="547" t="s">
        <v>721</v>
      </c>
      <c r="U59" s="547" t="s">
        <v>1108</v>
      </c>
      <c r="V59" s="322" t="s">
        <v>401</v>
      </c>
      <c r="W59" s="322">
        <v>4</v>
      </c>
      <c r="X59" s="322" t="s">
        <v>190</v>
      </c>
      <c r="Y59" s="62">
        <v>0</v>
      </c>
      <c r="Z59" s="62">
        <v>0</v>
      </c>
      <c r="AA59" s="63">
        <v>1</v>
      </c>
      <c r="AB59" s="63">
        <v>1</v>
      </c>
      <c r="AC59" s="63"/>
      <c r="AD59" s="63"/>
      <c r="AE59" s="550"/>
      <c r="AF59" s="550"/>
      <c r="AG59" s="299">
        <v>715800</v>
      </c>
      <c r="AH59" s="545" t="s">
        <v>430</v>
      </c>
      <c r="AI59" s="212" t="s">
        <v>155</v>
      </c>
      <c r="AJ59" s="299">
        <v>715800</v>
      </c>
      <c r="AK59" s="212"/>
    </row>
    <row r="60" spans="1:37" s="74" customFormat="1" ht="57" hidden="1" x14ac:dyDescent="0.25">
      <c r="A60" s="547">
        <v>2</v>
      </c>
      <c r="B60" s="547" t="s">
        <v>74</v>
      </c>
      <c r="C60" s="547">
        <v>3</v>
      </c>
      <c r="D60" s="547" t="s">
        <v>75</v>
      </c>
      <c r="E60" s="547" t="s">
        <v>76</v>
      </c>
      <c r="F60" s="548">
        <v>2</v>
      </c>
      <c r="G60" s="547" t="s">
        <v>781</v>
      </c>
      <c r="H60" s="547" t="s">
        <v>782</v>
      </c>
      <c r="I60" s="547">
        <v>10</v>
      </c>
      <c r="J60" s="547">
        <v>8</v>
      </c>
      <c r="K60" s="547" t="s">
        <v>783</v>
      </c>
      <c r="L60" s="548">
        <v>2020051290049</v>
      </c>
      <c r="M60" s="547">
        <v>1</v>
      </c>
      <c r="N60" s="547">
        <v>2321</v>
      </c>
      <c r="O60" s="547" t="s">
        <v>784</v>
      </c>
      <c r="P60" s="547" t="s">
        <v>50</v>
      </c>
      <c r="Q60" s="547">
        <v>100</v>
      </c>
      <c r="R60" s="549" t="s">
        <v>51</v>
      </c>
      <c r="S60" s="179">
        <v>30</v>
      </c>
      <c r="T60" s="547" t="s">
        <v>721</v>
      </c>
      <c r="U60" s="552" t="s">
        <v>785</v>
      </c>
      <c r="V60" s="547" t="s">
        <v>50</v>
      </c>
      <c r="W60" s="179">
        <v>9</v>
      </c>
      <c r="X60" s="241" t="s">
        <v>172</v>
      </c>
      <c r="Y60" s="62">
        <v>0</v>
      </c>
      <c r="Z60" s="62">
        <v>8</v>
      </c>
      <c r="AA60" s="63">
        <v>3</v>
      </c>
      <c r="AB60" s="63">
        <v>8</v>
      </c>
      <c r="AC60" s="63">
        <v>3</v>
      </c>
      <c r="AD60" s="63">
        <v>3</v>
      </c>
      <c r="AE60" s="550">
        <v>0</v>
      </c>
      <c r="AF60" s="550">
        <v>0</v>
      </c>
      <c r="AG60" s="240">
        <v>17800000</v>
      </c>
      <c r="AH60" s="545" t="s">
        <v>786</v>
      </c>
      <c r="AI60" s="212" t="s">
        <v>55</v>
      </c>
      <c r="AJ60" s="299">
        <v>4393362.5</v>
      </c>
      <c r="AK60" s="184"/>
    </row>
    <row r="61" spans="1:37" s="74" customFormat="1" ht="71.25" hidden="1" x14ac:dyDescent="0.25">
      <c r="A61" s="546">
        <v>2</v>
      </c>
      <c r="B61" s="546" t="s">
        <v>74</v>
      </c>
      <c r="C61" s="546">
        <v>3</v>
      </c>
      <c r="D61" s="546">
        <v>23</v>
      </c>
      <c r="E61" s="546" t="s">
        <v>1159</v>
      </c>
      <c r="F61" s="546">
        <v>2</v>
      </c>
      <c r="G61" s="546">
        <v>232</v>
      </c>
      <c r="H61" s="546" t="s">
        <v>1160</v>
      </c>
      <c r="I61" s="322" t="s">
        <v>1161</v>
      </c>
      <c r="J61" s="322" t="s">
        <v>500</v>
      </c>
      <c r="K61" s="547" t="s">
        <v>783</v>
      </c>
      <c r="L61" s="548">
        <v>2020051290049</v>
      </c>
      <c r="M61" s="322">
        <v>1</v>
      </c>
      <c r="N61" s="322">
        <v>2321</v>
      </c>
      <c r="O61" s="322" t="s">
        <v>784</v>
      </c>
      <c r="P61" s="322" t="s">
        <v>401</v>
      </c>
      <c r="Q61" s="322">
        <v>100</v>
      </c>
      <c r="R61" s="322" t="s">
        <v>190</v>
      </c>
      <c r="S61" s="322">
        <v>10</v>
      </c>
      <c r="T61" s="547" t="s">
        <v>721</v>
      </c>
      <c r="U61" s="547" t="s">
        <v>1109</v>
      </c>
      <c r="V61" s="322" t="s">
        <v>401</v>
      </c>
      <c r="W61" s="322">
        <v>1000</v>
      </c>
      <c r="X61" s="322" t="s">
        <v>190</v>
      </c>
      <c r="Y61" s="62">
        <v>0</v>
      </c>
      <c r="Z61" s="62">
        <v>0</v>
      </c>
      <c r="AA61" s="63">
        <v>241</v>
      </c>
      <c r="AB61" s="63">
        <v>241</v>
      </c>
      <c r="AC61" s="63"/>
      <c r="AD61" s="63"/>
      <c r="AE61" s="550"/>
      <c r="AF61" s="550"/>
      <c r="AG61" s="299">
        <v>4393362.5</v>
      </c>
      <c r="AH61" s="545" t="s">
        <v>786</v>
      </c>
      <c r="AI61" s="212" t="s">
        <v>55</v>
      </c>
      <c r="AJ61" s="299">
        <v>4393362.5</v>
      </c>
      <c r="AK61" s="184"/>
    </row>
    <row r="62" spans="1:37" s="74" customFormat="1" ht="71.25" hidden="1" x14ac:dyDescent="0.25">
      <c r="A62" s="546">
        <v>2</v>
      </c>
      <c r="B62" s="546" t="s">
        <v>74</v>
      </c>
      <c r="C62" s="546">
        <v>3</v>
      </c>
      <c r="D62" s="546">
        <v>23</v>
      </c>
      <c r="E62" s="546" t="s">
        <v>1159</v>
      </c>
      <c r="F62" s="546">
        <v>2</v>
      </c>
      <c r="G62" s="546">
        <v>232</v>
      </c>
      <c r="H62" s="546" t="s">
        <v>1160</v>
      </c>
      <c r="I62" s="322" t="s">
        <v>1161</v>
      </c>
      <c r="J62" s="322" t="s">
        <v>500</v>
      </c>
      <c r="K62" s="547" t="s">
        <v>783</v>
      </c>
      <c r="L62" s="548">
        <v>2020051290049</v>
      </c>
      <c r="M62" s="322">
        <v>1</v>
      </c>
      <c r="N62" s="322">
        <v>2321</v>
      </c>
      <c r="O62" s="322" t="s">
        <v>784</v>
      </c>
      <c r="P62" s="322" t="s">
        <v>401</v>
      </c>
      <c r="Q62" s="322">
        <v>100</v>
      </c>
      <c r="R62" s="322" t="s">
        <v>190</v>
      </c>
      <c r="S62" s="322">
        <v>10</v>
      </c>
      <c r="T62" s="547" t="s">
        <v>721</v>
      </c>
      <c r="U62" s="547" t="s">
        <v>1110</v>
      </c>
      <c r="V62" s="322" t="s">
        <v>401</v>
      </c>
      <c r="W62" s="322">
        <v>30</v>
      </c>
      <c r="X62" s="322" t="s">
        <v>190</v>
      </c>
      <c r="Y62" s="62">
        <v>0</v>
      </c>
      <c r="Z62" s="62">
        <v>0</v>
      </c>
      <c r="AA62" s="63">
        <v>0</v>
      </c>
      <c r="AB62" s="63">
        <v>0</v>
      </c>
      <c r="AC62" s="63"/>
      <c r="AD62" s="63"/>
      <c r="AE62" s="550"/>
      <c r="AF62" s="550"/>
      <c r="AG62" s="299">
        <v>4393362.5</v>
      </c>
      <c r="AH62" s="545" t="s">
        <v>786</v>
      </c>
      <c r="AI62" s="212" t="s">
        <v>55</v>
      </c>
      <c r="AJ62" s="299">
        <v>4393362.5</v>
      </c>
      <c r="AK62" s="184"/>
    </row>
    <row r="63" spans="1:37" s="74" customFormat="1" ht="71.25" hidden="1" x14ac:dyDescent="0.25">
      <c r="A63" s="546">
        <v>2</v>
      </c>
      <c r="B63" s="546" t="s">
        <v>74</v>
      </c>
      <c r="C63" s="546">
        <v>3</v>
      </c>
      <c r="D63" s="546">
        <v>23</v>
      </c>
      <c r="E63" s="546" t="s">
        <v>1159</v>
      </c>
      <c r="F63" s="546">
        <v>2</v>
      </c>
      <c r="G63" s="546">
        <v>232</v>
      </c>
      <c r="H63" s="546" t="s">
        <v>1160</v>
      </c>
      <c r="I63" s="322" t="s">
        <v>1161</v>
      </c>
      <c r="J63" s="322" t="s">
        <v>500</v>
      </c>
      <c r="K63" s="547" t="s">
        <v>783</v>
      </c>
      <c r="L63" s="548">
        <v>2020051290049</v>
      </c>
      <c r="M63" s="322">
        <v>1</v>
      </c>
      <c r="N63" s="322">
        <v>2321</v>
      </c>
      <c r="O63" s="322" t="s">
        <v>784</v>
      </c>
      <c r="P63" s="322" t="s">
        <v>401</v>
      </c>
      <c r="Q63" s="322">
        <v>100</v>
      </c>
      <c r="R63" s="322" t="s">
        <v>190</v>
      </c>
      <c r="S63" s="322">
        <v>10</v>
      </c>
      <c r="T63" s="547" t="s">
        <v>721</v>
      </c>
      <c r="U63" s="547" t="s">
        <v>1111</v>
      </c>
      <c r="V63" s="322" t="s">
        <v>401</v>
      </c>
      <c r="W63" s="322">
        <v>400</v>
      </c>
      <c r="X63" s="322" t="s">
        <v>190</v>
      </c>
      <c r="Y63" s="62">
        <v>0</v>
      </c>
      <c r="Z63" s="62">
        <v>0</v>
      </c>
      <c r="AA63" s="63">
        <v>0</v>
      </c>
      <c r="AB63" s="63">
        <v>0</v>
      </c>
      <c r="AC63" s="63"/>
      <c r="AD63" s="63"/>
      <c r="AE63" s="550"/>
      <c r="AF63" s="550"/>
      <c r="AG63" s="299">
        <v>4393362.5</v>
      </c>
      <c r="AH63" s="545" t="s">
        <v>786</v>
      </c>
      <c r="AI63" s="212" t="s">
        <v>55</v>
      </c>
      <c r="AJ63" s="299">
        <v>4393362.5</v>
      </c>
      <c r="AK63" s="184"/>
    </row>
    <row r="64" spans="1:37" s="74" customFormat="1" ht="71.25" hidden="1" x14ac:dyDescent="0.25">
      <c r="A64" s="546">
        <v>2</v>
      </c>
      <c r="B64" s="546" t="s">
        <v>74</v>
      </c>
      <c r="C64" s="546">
        <v>3</v>
      </c>
      <c r="D64" s="546">
        <v>23</v>
      </c>
      <c r="E64" s="546" t="s">
        <v>1159</v>
      </c>
      <c r="F64" s="546">
        <v>2</v>
      </c>
      <c r="G64" s="546">
        <v>232</v>
      </c>
      <c r="H64" s="546" t="s">
        <v>1160</v>
      </c>
      <c r="I64" s="322" t="s">
        <v>1161</v>
      </c>
      <c r="J64" s="322" t="s">
        <v>500</v>
      </c>
      <c r="K64" s="547" t="s">
        <v>783</v>
      </c>
      <c r="L64" s="548">
        <v>2020051290049</v>
      </c>
      <c r="M64" s="322">
        <v>1</v>
      </c>
      <c r="N64" s="322">
        <v>2321</v>
      </c>
      <c r="O64" s="322" t="s">
        <v>784</v>
      </c>
      <c r="P64" s="322" t="s">
        <v>401</v>
      </c>
      <c r="Q64" s="322">
        <v>100</v>
      </c>
      <c r="R64" s="322" t="s">
        <v>190</v>
      </c>
      <c r="S64" s="322">
        <v>10</v>
      </c>
      <c r="T64" s="547" t="s">
        <v>721</v>
      </c>
      <c r="U64" s="547" t="s">
        <v>1112</v>
      </c>
      <c r="V64" s="322" t="s">
        <v>401</v>
      </c>
      <c r="W64" s="322">
        <v>2</v>
      </c>
      <c r="X64" s="322" t="s">
        <v>190</v>
      </c>
      <c r="Y64" s="62">
        <v>0</v>
      </c>
      <c r="Z64" s="62">
        <v>0</v>
      </c>
      <c r="AA64" s="63">
        <v>2</v>
      </c>
      <c r="AB64" s="63">
        <v>4</v>
      </c>
      <c r="AC64" s="63"/>
      <c r="AD64" s="63"/>
      <c r="AE64" s="550"/>
      <c r="AF64" s="550"/>
      <c r="AG64" s="299">
        <v>4393362.5</v>
      </c>
      <c r="AH64" s="545" t="s">
        <v>786</v>
      </c>
      <c r="AI64" s="212" t="s">
        <v>55</v>
      </c>
      <c r="AJ64" s="299">
        <v>4393362.5</v>
      </c>
      <c r="AK64" s="184"/>
    </row>
    <row r="65" spans="1:37" s="74" customFormat="1" ht="42.75" hidden="1" x14ac:dyDescent="0.25">
      <c r="A65" s="547">
        <v>2</v>
      </c>
      <c r="B65" s="547" t="s">
        <v>74</v>
      </c>
      <c r="C65" s="547">
        <v>3</v>
      </c>
      <c r="D65" s="547" t="s">
        <v>75</v>
      </c>
      <c r="E65" s="547" t="s">
        <v>76</v>
      </c>
      <c r="F65" s="548">
        <v>2</v>
      </c>
      <c r="G65" s="547" t="s">
        <v>781</v>
      </c>
      <c r="H65" s="547" t="s">
        <v>782</v>
      </c>
      <c r="I65" s="547">
        <v>10</v>
      </c>
      <c r="J65" s="547">
        <v>8</v>
      </c>
      <c r="K65" s="547" t="s">
        <v>783</v>
      </c>
      <c r="L65" s="548">
        <v>2020051290049</v>
      </c>
      <c r="M65" s="547">
        <v>2</v>
      </c>
      <c r="N65" s="547">
        <v>2322</v>
      </c>
      <c r="O65" s="547" t="s">
        <v>787</v>
      </c>
      <c r="P65" s="547" t="s">
        <v>50</v>
      </c>
      <c r="Q65" s="547">
        <v>4</v>
      </c>
      <c r="R65" s="549" t="s">
        <v>51</v>
      </c>
      <c r="S65" s="179">
        <v>1</v>
      </c>
      <c r="T65" s="547" t="s">
        <v>721</v>
      </c>
      <c r="U65" s="552" t="s">
        <v>788</v>
      </c>
      <c r="V65" s="547" t="s">
        <v>50</v>
      </c>
      <c r="W65" s="179">
        <v>27</v>
      </c>
      <c r="X65" s="241" t="s">
        <v>172</v>
      </c>
      <c r="Y65" s="62">
        <v>2</v>
      </c>
      <c r="Z65" s="62">
        <v>1</v>
      </c>
      <c r="AA65" s="63">
        <v>10</v>
      </c>
      <c r="AB65" s="63">
        <v>12</v>
      </c>
      <c r="AC65" s="63">
        <v>10</v>
      </c>
      <c r="AD65" s="63">
        <v>5</v>
      </c>
      <c r="AE65" s="392">
        <v>0</v>
      </c>
      <c r="AF65" s="392">
        <v>0</v>
      </c>
      <c r="AG65" s="240">
        <v>17800000</v>
      </c>
      <c r="AH65" s="545" t="s">
        <v>786</v>
      </c>
      <c r="AI65" s="212" t="s">
        <v>55</v>
      </c>
      <c r="AJ65" s="299">
        <v>4393362.5</v>
      </c>
      <c r="AK65" s="184"/>
    </row>
    <row r="66" spans="1:37" s="74" customFormat="1" ht="71.25" hidden="1" x14ac:dyDescent="0.25">
      <c r="A66" s="546">
        <v>2</v>
      </c>
      <c r="B66" s="546" t="s">
        <v>74</v>
      </c>
      <c r="C66" s="546">
        <v>3</v>
      </c>
      <c r="D66" s="546">
        <v>23</v>
      </c>
      <c r="E66" s="546" t="s">
        <v>1159</v>
      </c>
      <c r="F66" s="546">
        <v>2</v>
      </c>
      <c r="G66" s="546">
        <v>232</v>
      </c>
      <c r="H66" s="546" t="s">
        <v>1160</v>
      </c>
      <c r="I66" s="322" t="s">
        <v>1161</v>
      </c>
      <c r="J66" s="322" t="s">
        <v>500</v>
      </c>
      <c r="K66" s="547" t="s">
        <v>783</v>
      </c>
      <c r="L66" s="548">
        <v>2020051290049</v>
      </c>
      <c r="M66" s="547">
        <v>2</v>
      </c>
      <c r="N66" s="547">
        <v>2322</v>
      </c>
      <c r="O66" s="547" t="s">
        <v>787</v>
      </c>
      <c r="P66" s="547" t="s">
        <v>50</v>
      </c>
      <c r="Q66" s="547">
        <v>4</v>
      </c>
      <c r="R66" s="549" t="s">
        <v>51</v>
      </c>
      <c r="S66" s="179">
        <v>1</v>
      </c>
      <c r="T66" s="547" t="s">
        <v>721</v>
      </c>
      <c r="U66" s="547" t="s">
        <v>1113</v>
      </c>
      <c r="V66" s="322" t="s">
        <v>401</v>
      </c>
      <c r="W66" s="322">
        <v>200</v>
      </c>
      <c r="X66" s="322" t="s">
        <v>190</v>
      </c>
      <c r="Y66" s="62">
        <v>0</v>
      </c>
      <c r="Z66" s="62">
        <v>0</v>
      </c>
      <c r="AA66" s="63">
        <v>200</v>
      </c>
      <c r="AB66" s="63">
        <v>232</v>
      </c>
      <c r="AC66" s="63"/>
      <c r="AD66" s="63"/>
      <c r="AE66" s="392"/>
      <c r="AF66" s="392"/>
      <c r="AG66" s="299">
        <v>4393362.5</v>
      </c>
      <c r="AH66" s="545" t="s">
        <v>786</v>
      </c>
      <c r="AI66" s="212" t="s">
        <v>55</v>
      </c>
      <c r="AJ66" s="299">
        <v>4393362.5</v>
      </c>
      <c r="AK66" s="184"/>
    </row>
    <row r="67" spans="1:37" s="74" customFormat="1" ht="71.25" hidden="1" x14ac:dyDescent="0.25">
      <c r="A67" s="546">
        <v>2</v>
      </c>
      <c r="B67" s="546" t="s">
        <v>74</v>
      </c>
      <c r="C67" s="546">
        <v>3</v>
      </c>
      <c r="D67" s="546">
        <v>23</v>
      </c>
      <c r="E67" s="546" t="s">
        <v>1159</v>
      </c>
      <c r="F67" s="546">
        <v>2</v>
      </c>
      <c r="G67" s="546">
        <v>232</v>
      </c>
      <c r="H67" s="546" t="s">
        <v>1160</v>
      </c>
      <c r="I67" s="322" t="s">
        <v>1161</v>
      </c>
      <c r="J67" s="547" t="s">
        <v>1139</v>
      </c>
      <c r="K67" s="547" t="s">
        <v>783</v>
      </c>
      <c r="L67" s="548">
        <v>2020051290049</v>
      </c>
      <c r="M67" s="322">
        <v>3</v>
      </c>
      <c r="N67" s="322">
        <v>2323</v>
      </c>
      <c r="O67" s="322" t="s">
        <v>1162</v>
      </c>
      <c r="P67" s="322" t="s">
        <v>401</v>
      </c>
      <c r="Q67" s="322">
        <v>3</v>
      </c>
      <c r="R67" s="322" t="s">
        <v>190</v>
      </c>
      <c r="S67" s="322">
        <v>1</v>
      </c>
      <c r="T67" s="547" t="s">
        <v>721</v>
      </c>
      <c r="U67" s="547" t="s">
        <v>1114</v>
      </c>
      <c r="V67" s="322" t="s">
        <v>401</v>
      </c>
      <c r="W67" s="322">
        <v>400</v>
      </c>
      <c r="X67" s="322" t="s">
        <v>190</v>
      </c>
      <c r="Y67" s="62">
        <v>0</v>
      </c>
      <c r="Z67" s="62">
        <v>0</v>
      </c>
      <c r="AA67" s="63">
        <v>100</v>
      </c>
      <c r="AB67" s="63">
        <v>35</v>
      </c>
      <c r="AC67" s="63"/>
      <c r="AD67" s="63"/>
      <c r="AE67" s="392"/>
      <c r="AF67" s="392"/>
      <c r="AG67" s="299">
        <v>3047500</v>
      </c>
      <c r="AH67" s="212" t="s">
        <v>431</v>
      </c>
      <c r="AI67" s="212" t="s">
        <v>155</v>
      </c>
      <c r="AJ67" s="299">
        <v>3047500</v>
      </c>
      <c r="AK67" s="184"/>
    </row>
    <row r="68" spans="1:37" s="74" customFormat="1" ht="71.25" hidden="1" x14ac:dyDescent="0.25">
      <c r="A68" s="546">
        <v>2</v>
      </c>
      <c r="B68" s="546" t="s">
        <v>74</v>
      </c>
      <c r="C68" s="546">
        <v>3</v>
      </c>
      <c r="D68" s="546">
        <v>23</v>
      </c>
      <c r="E68" s="546" t="s">
        <v>1159</v>
      </c>
      <c r="F68" s="546">
        <v>2</v>
      </c>
      <c r="G68" s="546">
        <v>232</v>
      </c>
      <c r="H68" s="546" t="s">
        <v>1160</v>
      </c>
      <c r="I68" s="322" t="s">
        <v>1161</v>
      </c>
      <c r="J68" s="547" t="s">
        <v>1139</v>
      </c>
      <c r="K68" s="547" t="s">
        <v>783</v>
      </c>
      <c r="L68" s="548">
        <v>2020051290049</v>
      </c>
      <c r="M68" s="322">
        <v>3</v>
      </c>
      <c r="N68" s="322">
        <v>2323</v>
      </c>
      <c r="O68" s="322" t="s">
        <v>1162</v>
      </c>
      <c r="P68" s="322" t="s">
        <v>401</v>
      </c>
      <c r="Q68" s="322">
        <v>3</v>
      </c>
      <c r="R68" s="322" t="s">
        <v>190</v>
      </c>
      <c r="S68" s="322">
        <v>1</v>
      </c>
      <c r="T68" s="547" t="s">
        <v>721</v>
      </c>
      <c r="U68" s="547" t="s">
        <v>1115</v>
      </c>
      <c r="V68" s="322" t="s">
        <v>401</v>
      </c>
      <c r="W68" s="322">
        <v>40</v>
      </c>
      <c r="X68" s="322" t="s">
        <v>190</v>
      </c>
      <c r="Y68" s="62">
        <v>0</v>
      </c>
      <c r="Z68" s="62">
        <v>0</v>
      </c>
      <c r="AA68" s="63">
        <v>10</v>
      </c>
      <c r="AB68" s="63">
        <v>10</v>
      </c>
      <c r="AC68" s="63"/>
      <c r="AD68" s="63"/>
      <c r="AE68" s="392"/>
      <c r="AF68" s="392"/>
      <c r="AG68" s="299">
        <v>3047500</v>
      </c>
      <c r="AH68" s="212" t="s">
        <v>431</v>
      </c>
      <c r="AI68" s="212" t="s">
        <v>155</v>
      </c>
      <c r="AJ68" s="299">
        <v>3047500</v>
      </c>
      <c r="AK68" s="184"/>
    </row>
    <row r="69" spans="1:37" s="74" customFormat="1" ht="42.75" hidden="1" x14ac:dyDescent="0.25">
      <c r="A69" s="547">
        <v>2</v>
      </c>
      <c r="B69" s="547" t="s">
        <v>74</v>
      </c>
      <c r="C69" s="547">
        <v>3</v>
      </c>
      <c r="D69" s="547" t="s">
        <v>75</v>
      </c>
      <c r="E69" s="547" t="s">
        <v>76</v>
      </c>
      <c r="F69" s="548">
        <v>2</v>
      </c>
      <c r="G69" s="547" t="s">
        <v>781</v>
      </c>
      <c r="H69" s="547" t="s">
        <v>782</v>
      </c>
      <c r="I69" s="547">
        <v>10</v>
      </c>
      <c r="J69" s="547">
        <v>8</v>
      </c>
      <c r="K69" s="547" t="s">
        <v>783</v>
      </c>
      <c r="L69" s="548">
        <v>2020051290049</v>
      </c>
      <c r="M69" s="547">
        <v>4</v>
      </c>
      <c r="N69" s="547">
        <v>2324</v>
      </c>
      <c r="O69" s="547" t="s">
        <v>789</v>
      </c>
      <c r="P69" s="547" t="s">
        <v>50</v>
      </c>
      <c r="Q69" s="547">
        <v>13</v>
      </c>
      <c r="R69" s="549" t="s">
        <v>51</v>
      </c>
      <c r="S69" s="179">
        <v>4</v>
      </c>
      <c r="T69" s="547" t="s">
        <v>721</v>
      </c>
      <c r="U69" s="552" t="s">
        <v>790</v>
      </c>
      <c r="V69" s="547" t="s">
        <v>50</v>
      </c>
      <c r="W69" s="179">
        <v>11</v>
      </c>
      <c r="X69" s="241" t="s">
        <v>172</v>
      </c>
      <c r="Y69" s="62">
        <v>2</v>
      </c>
      <c r="Z69" s="62">
        <v>3</v>
      </c>
      <c r="AA69" s="63">
        <v>3</v>
      </c>
      <c r="AB69" s="63">
        <v>7</v>
      </c>
      <c r="AC69" s="63">
        <v>3</v>
      </c>
      <c r="AD69" s="63">
        <v>3</v>
      </c>
      <c r="AE69" s="392">
        <v>0</v>
      </c>
      <c r="AF69" s="392">
        <v>0</v>
      </c>
      <c r="AG69" s="240">
        <v>17800000</v>
      </c>
      <c r="AH69" s="545" t="s">
        <v>786</v>
      </c>
      <c r="AI69" s="212" t="s">
        <v>55</v>
      </c>
      <c r="AJ69" s="299">
        <v>4393362.5</v>
      </c>
      <c r="AK69" s="184"/>
    </row>
    <row r="70" spans="1:37" s="74" customFormat="1" ht="99.75" x14ac:dyDescent="0.25">
      <c r="A70" s="546">
        <v>2</v>
      </c>
      <c r="B70" s="546" t="s">
        <v>74</v>
      </c>
      <c r="C70" s="546">
        <v>2</v>
      </c>
      <c r="D70" s="546">
        <v>22</v>
      </c>
      <c r="E70" s="546" t="s">
        <v>1164</v>
      </c>
      <c r="F70" s="546">
        <v>1</v>
      </c>
      <c r="G70" s="546">
        <v>221</v>
      </c>
      <c r="H70" s="546" t="s">
        <v>1165</v>
      </c>
      <c r="I70" s="322" t="s">
        <v>530</v>
      </c>
      <c r="J70" s="322" t="s">
        <v>500</v>
      </c>
      <c r="K70" s="547" t="s">
        <v>795</v>
      </c>
      <c r="L70" s="548">
        <v>2020051290034</v>
      </c>
      <c r="M70" s="322">
        <v>2</v>
      </c>
      <c r="N70" s="322">
        <v>2212</v>
      </c>
      <c r="O70" s="322" t="s">
        <v>799</v>
      </c>
      <c r="P70" s="322" t="s">
        <v>401</v>
      </c>
      <c r="Q70" s="322">
        <v>4</v>
      </c>
      <c r="R70" s="322" t="s">
        <v>190</v>
      </c>
      <c r="S70" s="322">
        <v>1</v>
      </c>
      <c r="T70" s="547" t="s">
        <v>721</v>
      </c>
      <c r="U70" s="552" t="s">
        <v>1116</v>
      </c>
      <c r="V70" s="322" t="s">
        <v>401</v>
      </c>
      <c r="W70" s="322">
        <v>300</v>
      </c>
      <c r="X70" s="322" t="s">
        <v>190</v>
      </c>
      <c r="Y70" s="62">
        <v>0</v>
      </c>
      <c r="Z70" s="62">
        <v>0</v>
      </c>
      <c r="AA70" s="63">
        <v>100</v>
      </c>
      <c r="AB70" s="63">
        <v>204</v>
      </c>
      <c r="AC70" s="63"/>
      <c r="AD70" s="63"/>
      <c r="AE70" s="392"/>
      <c r="AF70" s="392"/>
      <c r="AG70" s="299">
        <v>1418024.1818181819</v>
      </c>
      <c r="AH70" s="336" t="s">
        <v>786</v>
      </c>
      <c r="AI70" s="212" t="s">
        <v>55</v>
      </c>
      <c r="AJ70" s="299">
        <v>1418024.1818181819</v>
      </c>
      <c r="AK70" s="184"/>
    </row>
    <row r="71" spans="1:37" s="74" customFormat="1" ht="99.75" x14ac:dyDescent="0.25">
      <c r="A71" s="546">
        <v>2</v>
      </c>
      <c r="B71" s="546" t="s">
        <v>74</v>
      </c>
      <c r="C71" s="546">
        <v>2</v>
      </c>
      <c r="D71" s="546">
        <v>22</v>
      </c>
      <c r="E71" s="546" t="s">
        <v>1164</v>
      </c>
      <c r="F71" s="546">
        <v>1</v>
      </c>
      <c r="G71" s="546">
        <v>221</v>
      </c>
      <c r="H71" s="546" t="s">
        <v>1165</v>
      </c>
      <c r="I71" s="322" t="s">
        <v>530</v>
      </c>
      <c r="J71" s="322" t="s">
        <v>500</v>
      </c>
      <c r="K71" s="547" t="s">
        <v>795</v>
      </c>
      <c r="L71" s="548">
        <v>2020051290034</v>
      </c>
      <c r="M71" s="322">
        <v>2</v>
      </c>
      <c r="N71" s="322">
        <v>2212</v>
      </c>
      <c r="O71" s="322" t="s">
        <v>799</v>
      </c>
      <c r="P71" s="322" t="s">
        <v>401</v>
      </c>
      <c r="Q71" s="322">
        <v>4</v>
      </c>
      <c r="R71" s="322" t="s">
        <v>190</v>
      </c>
      <c r="S71" s="322">
        <v>1</v>
      </c>
      <c r="T71" s="547" t="s">
        <v>721</v>
      </c>
      <c r="U71" s="552" t="s">
        <v>1117</v>
      </c>
      <c r="V71" s="322" t="s">
        <v>401</v>
      </c>
      <c r="W71" s="322">
        <v>4</v>
      </c>
      <c r="X71" s="322" t="s">
        <v>190</v>
      </c>
      <c r="Y71" s="62">
        <v>0</v>
      </c>
      <c r="Z71" s="62">
        <v>0</v>
      </c>
      <c r="AA71" s="63">
        <v>4</v>
      </c>
      <c r="AB71" s="63">
        <v>8</v>
      </c>
      <c r="AC71" s="63"/>
      <c r="AD71" s="63"/>
      <c r="AE71" s="392"/>
      <c r="AF71" s="392"/>
      <c r="AG71" s="299">
        <v>1418024.1818181819</v>
      </c>
      <c r="AH71" s="336" t="s">
        <v>786</v>
      </c>
      <c r="AI71" s="212" t="s">
        <v>55</v>
      </c>
      <c r="AJ71" s="299">
        <v>1418024.1818181819</v>
      </c>
      <c r="AK71" s="184"/>
    </row>
    <row r="72" spans="1:37" s="74" customFormat="1" ht="99.75" x14ac:dyDescent="0.25">
      <c r="A72" s="546">
        <v>2</v>
      </c>
      <c r="B72" s="546" t="s">
        <v>74</v>
      </c>
      <c r="C72" s="546">
        <v>2</v>
      </c>
      <c r="D72" s="546">
        <v>22</v>
      </c>
      <c r="E72" s="546" t="s">
        <v>1164</v>
      </c>
      <c r="F72" s="546">
        <v>1</v>
      </c>
      <c r="G72" s="546">
        <v>221</v>
      </c>
      <c r="H72" s="546" t="s">
        <v>1165</v>
      </c>
      <c r="I72" s="322" t="s">
        <v>530</v>
      </c>
      <c r="J72" s="322" t="s">
        <v>500</v>
      </c>
      <c r="K72" s="547" t="s">
        <v>795</v>
      </c>
      <c r="L72" s="548">
        <v>2020051290034</v>
      </c>
      <c r="M72" s="322">
        <v>2</v>
      </c>
      <c r="N72" s="322">
        <v>2212</v>
      </c>
      <c r="O72" s="322" t="s">
        <v>799</v>
      </c>
      <c r="P72" s="322" t="s">
        <v>401</v>
      </c>
      <c r="Q72" s="322">
        <v>4</v>
      </c>
      <c r="R72" s="322" t="s">
        <v>190</v>
      </c>
      <c r="S72" s="322">
        <v>1</v>
      </c>
      <c r="T72" s="547" t="s">
        <v>721</v>
      </c>
      <c r="U72" s="552" t="s">
        <v>1118</v>
      </c>
      <c r="V72" s="322" t="s">
        <v>401</v>
      </c>
      <c r="W72" s="322">
        <v>400</v>
      </c>
      <c r="X72" s="322" t="s">
        <v>190</v>
      </c>
      <c r="Y72" s="62">
        <v>0</v>
      </c>
      <c r="Z72" s="62">
        <v>0</v>
      </c>
      <c r="AA72" s="63">
        <v>400</v>
      </c>
      <c r="AB72" s="63">
        <v>436</v>
      </c>
      <c r="AC72" s="63"/>
      <c r="AD72" s="63"/>
      <c r="AE72" s="392"/>
      <c r="AF72" s="392"/>
      <c r="AG72" s="299">
        <v>1418024.1818181819</v>
      </c>
      <c r="AH72" s="336" t="s">
        <v>786</v>
      </c>
      <c r="AI72" s="212" t="s">
        <v>55</v>
      </c>
      <c r="AJ72" s="299">
        <v>1418024.1818181819</v>
      </c>
      <c r="AK72" s="184"/>
    </row>
    <row r="73" spans="1:37" s="74" customFormat="1" ht="71.25" x14ac:dyDescent="0.25">
      <c r="A73" s="546">
        <v>2</v>
      </c>
      <c r="B73" s="546" t="s">
        <v>74</v>
      </c>
      <c r="C73" s="546">
        <v>2</v>
      </c>
      <c r="D73" s="546">
        <v>22</v>
      </c>
      <c r="E73" s="546" t="s">
        <v>1164</v>
      </c>
      <c r="F73" s="546">
        <v>1</v>
      </c>
      <c r="G73" s="546">
        <v>221</v>
      </c>
      <c r="H73" s="546" t="s">
        <v>1165</v>
      </c>
      <c r="I73" s="322" t="s">
        <v>1161</v>
      </c>
      <c r="J73" s="322" t="s">
        <v>500</v>
      </c>
      <c r="K73" s="547" t="s">
        <v>795</v>
      </c>
      <c r="L73" s="548">
        <v>2020051290034</v>
      </c>
      <c r="M73" s="322">
        <v>6</v>
      </c>
      <c r="N73" s="322">
        <v>2216</v>
      </c>
      <c r="O73" s="322" t="s">
        <v>1163</v>
      </c>
      <c r="P73" s="322" t="s">
        <v>401</v>
      </c>
      <c r="Q73" s="322">
        <v>4</v>
      </c>
      <c r="R73" s="322" t="s">
        <v>190</v>
      </c>
      <c r="S73" s="322">
        <v>1</v>
      </c>
      <c r="T73" s="547" t="s">
        <v>721</v>
      </c>
      <c r="U73" s="552" t="s">
        <v>1119</v>
      </c>
      <c r="V73" s="322" t="s">
        <v>401</v>
      </c>
      <c r="W73" s="322">
        <v>4</v>
      </c>
      <c r="X73" s="322" t="s">
        <v>190</v>
      </c>
      <c r="Y73" s="62">
        <v>0</v>
      </c>
      <c r="Z73" s="62">
        <v>0</v>
      </c>
      <c r="AA73" s="63">
        <v>4</v>
      </c>
      <c r="AB73" s="63">
        <v>13</v>
      </c>
      <c r="AC73" s="63"/>
      <c r="AD73" s="63"/>
      <c r="AE73" s="392"/>
      <c r="AF73" s="392"/>
      <c r="AG73" s="299">
        <v>1418024.1818181819</v>
      </c>
      <c r="AH73" s="336" t="s">
        <v>786</v>
      </c>
      <c r="AI73" s="212" t="s">
        <v>55</v>
      </c>
      <c r="AJ73" s="299">
        <v>1418024.1818181819</v>
      </c>
      <c r="AK73" s="184"/>
    </row>
    <row r="74" spans="1:37" s="74" customFormat="1" ht="57" x14ac:dyDescent="0.25">
      <c r="A74" s="547">
        <v>2</v>
      </c>
      <c r="B74" s="547" t="s">
        <v>74</v>
      </c>
      <c r="C74" s="547">
        <v>2</v>
      </c>
      <c r="D74" s="547" t="s">
        <v>791</v>
      </c>
      <c r="E74" s="547" t="s">
        <v>792</v>
      </c>
      <c r="F74" s="548">
        <v>1</v>
      </c>
      <c r="G74" s="547" t="s">
        <v>793</v>
      </c>
      <c r="H74" s="547" t="s">
        <v>794</v>
      </c>
      <c r="I74" s="547">
        <v>11</v>
      </c>
      <c r="J74" s="547"/>
      <c r="K74" s="547" t="s">
        <v>795</v>
      </c>
      <c r="L74" s="548">
        <v>2020051290034</v>
      </c>
      <c r="M74" s="547">
        <v>1</v>
      </c>
      <c r="N74" s="547">
        <v>2211</v>
      </c>
      <c r="O74" s="547" t="s">
        <v>796</v>
      </c>
      <c r="P74" s="547" t="s">
        <v>84</v>
      </c>
      <c r="Q74" s="549">
        <v>1</v>
      </c>
      <c r="R74" s="549" t="s">
        <v>100</v>
      </c>
      <c r="S74" s="181">
        <v>0.5</v>
      </c>
      <c r="T74" s="547" t="s">
        <v>721</v>
      </c>
      <c r="U74" s="549" t="s">
        <v>797</v>
      </c>
      <c r="V74" s="547" t="s">
        <v>50</v>
      </c>
      <c r="W74" s="179">
        <v>1</v>
      </c>
      <c r="X74" s="241" t="s">
        <v>211</v>
      </c>
      <c r="Y74" s="229">
        <v>0</v>
      </c>
      <c r="Z74" s="62">
        <v>0</v>
      </c>
      <c r="AA74" s="229">
        <v>1</v>
      </c>
      <c r="AB74" s="229">
        <v>1</v>
      </c>
      <c r="AC74" s="229">
        <v>0</v>
      </c>
      <c r="AD74" s="229">
        <v>0</v>
      </c>
      <c r="AE74" s="392">
        <v>0</v>
      </c>
      <c r="AF74" s="392">
        <v>0</v>
      </c>
      <c r="AG74" s="239">
        <v>40000000</v>
      </c>
      <c r="AH74" s="336" t="s">
        <v>786</v>
      </c>
      <c r="AI74" s="212" t="s">
        <v>55</v>
      </c>
      <c r="AJ74" s="299">
        <v>8815667</v>
      </c>
      <c r="AK74" s="212"/>
    </row>
    <row r="75" spans="1:37" s="74" customFormat="1" ht="57" x14ac:dyDescent="0.25">
      <c r="A75" s="547">
        <v>2</v>
      </c>
      <c r="B75" s="547" t="s">
        <v>74</v>
      </c>
      <c r="C75" s="547">
        <v>2</v>
      </c>
      <c r="D75" s="547" t="s">
        <v>791</v>
      </c>
      <c r="E75" s="547" t="s">
        <v>792</v>
      </c>
      <c r="F75" s="548">
        <v>1</v>
      </c>
      <c r="G75" s="547" t="s">
        <v>793</v>
      </c>
      <c r="H75" s="547" t="s">
        <v>794</v>
      </c>
      <c r="I75" s="547">
        <v>11</v>
      </c>
      <c r="J75" s="547"/>
      <c r="K75" s="547" t="s">
        <v>798</v>
      </c>
      <c r="L75" s="548">
        <v>2020051290034</v>
      </c>
      <c r="M75" s="547">
        <v>2</v>
      </c>
      <c r="N75" s="547">
        <v>2212</v>
      </c>
      <c r="O75" s="547" t="s">
        <v>799</v>
      </c>
      <c r="P75" s="547" t="s">
        <v>50</v>
      </c>
      <c r="Q75" s="547">
        <v>4</v>
      </c>
      <c r="R75" s="549" t="s">
        <v>100</v>
      </c>
      <c r="S75" s="179">
        <v>4</v>
      </c>
      <c r="T75" s="547" t="s">
        <v>721</v>
      </c>
      <c r="U75" s="552" t="s">
        <v>800</v>
      </c>
      <c r="V75" s="547" t="s">
        <v>50</v>
      </c>
      <c r="W75" s="179">
        <v>12</v>
      </c>
      <c r="X75" s="241" t="s">
        <v>190</v>
      </c>
      <c r="Y75" s="62">
        <v>1</v>
      </c>
      <c r="Z75" s="62">
        <v>8</v>
      </c>
      <c r="AA75" s="63">
        <v>4</v>
      </c>
      <c r="AB75" s="63"/>
      <c r="AC75" s="63">
        <v>4</v>
      </c>
      <c r="AD75" s="63">
        <v>3</v>
      </c>
      <c r="AE75" s="550">
        <v>0</v>
      </c>
      <c r="AF75" s="550">
        <v>0</v>
      </c>
      <c r="AG75" s="239">
        <v>68550000</v>
      </c>
      <c r="AH75" s="336" t="s">
        <v>414</v>
      </c>
      <c r="AI75" s="212" t="s">
        <v>155</v>
      </c>
      <c r="AJ75" s="460"/>
      <c r="AK75" s="212"/>
    </row>
    <row r="76" spans="1:37" s="74" customFormat="1" ht="57" x14ac:dyDescent="0.25">
      <c r="A76" s="547">
        <v>2</v>
      </c>
      <c r="B76" s="547" t="s">
        <v>74</v>
      </c>
      <c r="C76" s="547">
        <v>2</v>
      </c>
      <c r="D76" s="547" t="s">
        <v>791</v>
      </c>
      <c r="E76" s="547" t="s">
        <v>792</v>
      </c>
      <c r="F76" s="548">
        <v>1</v>
      </c>
      <c r="G76" s="547" t="s">
        <v>793</v>
      </c>
      <c r="H76" s="547" t="s">
        <v>794</v>
      </c>
      <c r="I76" s="547">
        <v>8</v>
      </c>
      <c r="J76" s="547">
        <v>10</v>
      </c>
      <c r="K76" s="547" t="s">
        <v>798</v>
      </c>
      <c r="L76" s="548">
        <v>2020051290034</v>
      </c>
      <c r="M76" s="547">
        <v>3</v>
      </c>
      <c r="N76" s="547">
        <v>2213</v>
      </c>
      <c r="O76" s="547" t="s">
        <v>801</v>
      </c>
      <c r="P76" s="547" t="s">
        <v>50</v>
      </c>
      <c r="Q76" s="547">
        <v>4</v>
      </c>
      <c r="R76" s="549" t="s">
        <v>51</v>
      </c>
      <c r="S76" s="179">
        <v>1</v>
      </c>
      <c r="T76" s="547" t="s">
        <v>721</v>
      </c>
      <c r="U76" s="552" t="s">
        <v>974</v>
      </c>
      <c r="V76" s="547" t="s">
        <v>50</v>
      </c>
      <c r="W76" s="179">
        <v>1</v>
      </c>
      <c r="X76" s="241" t="s">
        <v>172</v>
      </c>
      <c r="Y76" s="62">
        <v>0</v>
      </c>
      <c r="Z76" s="62">
        <v>0</v>
      </c>
      <c r="AA76" s="63">
        <v>1</v>
      </c>
      <c r="AB76" s="63">
        <v>1</v>
      </c>
      <c r="AC76" s="63">
        <v>0</v>
      </c>
      <c r="AD76" s="63">
        <v>0</v>
      </c>
      <c r="AE76" s="550">
        <v>0</v>
      </c>
      <c r="AF76" s="550">
        <v>0</v>
      </c>
      <c r="AG76" s="239">
        <v>39000000</v>
      </c>
      <c r="AH76" s="336" t="s">
        <v>786</v>
      </c>
      <c r="AI76" s="212" t="s">
        <v>55</v>
      </c>
      <c r="AJ76" s="299">
        <v>1418024.1818181819</v>
      </c>
      <c r="AK76" s="212"/>
    </row>
    <row r="77" spans="1:37" s="74" customFormat="1" ht="99.75" x14ac:dyDescent="0.25">
      <c r="A77" s="547">
        <v>2</v>
      </c>
      <c r="B77" s="547" t="s">
        <v>74</v>
      </c>
      <c r="C77" s="547">
        <v>2</v>
      </c>
      <c r="D77" s="547" t="s">
        <v>791</v>
      </c>
      <c r="E77" s="547" t="s">
        <v>792</v>
      </c>
      <c r="F77" s="548">
        <v>1</v>
      </c>
      <c r="G77" s="547" t="s">
        <v>793</v>
      </c>
      <c r="H77" s="547" t="s">
        <v>794</v>
      </c>
      <c r="I77" s="547">
        <v>8</v>
      </c>
      <c r="J77" s="547">
        <v>10</v>
      </c>
      <c r="K77" s="547" t="s">
        <v>798</v>
      </c>
      <c r="L77" s="548">
        <v>2020051290034</v>
      </c>
      <c r="M77" s="547">
        <v>4</v>
      </c>
      <c r="N77" s="547">
        <v>2214</v>
      </c>
      <c r="O77" s="547" t="s">
        <v>802</v>
      </c>
      <c r="P77" s="547" t="s">
        <v>50</v>
      </c>
      <c r="Q77" s="547">
        <v>4</v>
      </c>
      <c r="R77" s="549" t="s">
        <v>51</v>
      </c>
      <c r="S77" s="179">
        <v>1</v>
      </c>
      <c r="T77" s="547" t="s">
        <v>721</v>
      </c>
      <c r="U77" s="547" t="s">
        <v>803</v>
      </c>
      <c r="V77" s="547" t="s">
        <v>50</v>
      </c>
      <c r="W77" s="179">
        <v>1</v>
      </c>
      <c r="X77" s="241" t="s">
        <v>190</v>
      </c>
      <c r="Y77" s="62">
        <v>0</v>
      </c>
      <c r="Z77" s="62">
        <v>0</v>
      </c>
      <c r="AA77" s="63">
        <v>0</v>
      </c>
      <c r="AB77" s="63">
        <v>1</v>
      </c>
      <c r="AC77" s="63">
        <v>1</v>
      </c>
      <c r="AD77" s="63">
        <v>0</v>
      </c>
      <c r="AE77" s="392">
        <v>0</v>
      </c>
      <c r="AF77" s="392">
        <v>0</v>
      </c>
      <c r="AG77" s="239">
        <v>39000000</v>
      </c>
      <c r="AH77" s="336" t="s">
        <v>786</v>
      </c>
      <c r="AI77" s="212" t="s">
        <v>55</v>
      </c>
      <c r="AJ77" s="299">
        <v>1418024.1818181819</v>
      </c>
      <c r="AK77" s="212"/>
    </row>
    <row r="78" spans="1:37" s="74" customFormat="1" ht="42.75" x14ac:dyDescent="0.25">
      <c r="A78" s="547">
        <v>2</v>
      </c>
      <c r="B78" s="547" t="s">
        <v>74</v>
      </c>
      <c r="C78" s="547">
        <v>2</v>
      </c>
      <c r="D78" s="547" t="s">
        <v>791</v>
      </c>
      <c r="E78" s="547" t="s">
        <v>792</v>
      </c>
      <c r="F78" s="548">
        <v>1</v>
      </c>
      <c r="G78" s="547" t="s">
        <v>793</v>
      </c>
      <c r="H78" s="547" t="s">
        <v>794</v>
      </c>
      <c r="I78" s="547">
        <v>10</v>
      </c>
      <c r="J78" s="547">
        <v>8</v>
      </c>
      <c r="K78" s="547" t="s">
        <v>798</v>
      </c>
      <c r="L78" s="548">
        <v>2020051290034</v>
      </c>
      <c r="M78" s="547">
        <v>5</v>
      </c>
      <c r="N78" s="547">
        <v>2215</v>
      </c>
      <c r="O78" s="547" t="s">
        <v>804</v>
      </c>
      <c r="P78" s="547" t="s">
        <v>50</v>
      </c>
      <c r="Q78" s="547">
        <v>20</v>
      </c>
      <c r="R78" s="549" t="s">
        <v>51</v>
      </c>
      <c r="S78" s="179">
        <v>6</v>
      </c>
      <c r="T78" s="547" t="s">
        <v>721</v>
      </c>
      <c r="U78" s="552" t="s">
        <v>805</v>
      </c>
      <c r="V78" s="547" t="s">
        <v>50</v>
      </c>
      <c r="W78" s="179">
        <v>9</v>
      </c>
      <c r="X78" s="241" t="s">
        <v>190</v>
      </c>
      <c r="Y78" s="62">
        <v>1</v>
      </c>
      <c r="Z78" s="62">
        <v>0</v>
      </c>
      <c r="AA78" s="63">
        <v>2</v>
      </c>
      <c r="AB78" s="63">
        <v>0</v>
      </c>
      <c r="AC78" s="63">
        <v>3</v>
      </c>
      <c r="AD78" s="63">
        <v>3</v>
      </c>
      <c r="AE78" s="550">
        <v>0</v>
      </c>
      <c r="AF78" s="550">
        <v>0</v>
      </c>
      <c r="AG78" s="239">
        <v>39000000</v>
      </c>
      <c r="AH78" s="336" t="s">
        <v>786</v>
      </c>
      <c r="AI78" s="212" t="s">
        <v>55</v>
      </c>
      <c r="AJ78" s="299">
        <v>1418024.1818181819</v>
      </c>
      <c r="AK78" s="212"/>
    </row>
    <row r="79" spans="1:37" s="74" customFormat="1" ht="42.75" x14ac:dyDescent="0.25">
      <c r="A79" s="547">
        <v>2</v>
      </c>
      <c r="B79" s="547" t="s">
        <v>74</v>
      </c>
      <c r="C79" s="547">
        <v>3</v>
      </c>
      <c r="D79" s="547" t="s">
        <v>75</v>
      </c>
      <c r="E79" s="547" t="s">
        <v>76</v>
      </c>
      <c r="F79" s="548">
        <v>1</v>
      </c>
      <c r="G79" s="547" t="s">
        <v>77</v>
      </c>
      <c r="H79" s="547" t="s">
        <v>78</v>
      </c>
      <c r="I79" s="547">
        <v>10</v>
      </c>
      <c r="J79" s="547">
        <v>8</v>
      </c>
      <c r="K79" s="547" t="s">
        <v>798</v>
      </c>
      <c r="L79" s="548">
        <v>2020051290034</v>
      </c>
      <c r="M79" s="547">
        <v>1</v>
      </c>
      <c r="N79" s="547">
        <v>2311</v>
      </c>
      <c r="O79" s="547" t="s">
        <v>806</v>
      </c>
      <c r="P79" s="547" t="s">
        <v>50</v>
      </c>
      <c r="Q79" s="547">
        <v>55</v>
      </c>
      <c r="R79" s="549" t="s">
        <v>51</v>
      </c>
      <c r="S79" s="179">
        <v>16</v>
      </c>
      <c r="T79" s="547" t="s">
        <v>721</v>
      </c>
      <c r="U79" s="552" t="s">
        <v>807</v>
      </c>
      <c r="V79" s="547" t="s">
        <v>50</v>
      </c>
      <c r="W79" s="179">
        <v>12</v>
      </c>
      <c r="X79" s="241" t="s">
        <v>190</v>
      </c>
      <c r="Y79" s="62">
        <v>3</v>
      </c>
      <c r="Z79" s="62">
        <v>2</v>
      </c>
      <c r="AA79" s="63">
        <v>3</v>
      </c>
      <c r="AB79" s="63">
        <v>3</v>
      </c>
      <c r="AC79" s="63">
        <v>3</v>
      </c>
      <c r="AD79" s="63">
        <v>3</v>
      </c>
      <c r="AE79" s="550">
        <v>0</v>
      </c>
      <c r="AF79" s="550">
        <v>0</v>
      </c>
      <c r="AG79" s="239">
        <v>39000000</v>
      </c>
      <c r="AH79" s="336" t="s">
        <v>786</v>
      </c>
      <c r="AI79" s="212" t="s">
        <v>55</v>
      </c>
      <c r="AJ79" s="299">
        <v>1418024.1818181819</v>
      </c>
      <c r="AK79" s="554"/>
    </row>
    <row r="80" spans="1:37" s="74" customFormat="1" ht="71.25" x14ac:dyDescent="0.25">
      <c r="A80" s="546">
        <v>2</v>
      </c>
      <c r="B80" s="546" t="s">
        <v>74</v>
      </c>
      <c r="C80" s="546">
        <v>3</v>
      </c>
      <c r="D80" s="546">
        <v>23</v>
      </c>
      <c r="E80" s="546" t="s">
        <v>1159</v>
      </c>
      <c r="F80" s="546">
        <v>1</v>
      </c>
      <c r="G80" s="546">
        <v>231</v>
      </c>
      <c r="H80" s="546" t="s">
        <v>1167</v>
      </c>
      <c r="I80" s="322" t="s">
        <v>1161</v>
      </c>
      <c r="J80" s="322" t="s">
        <v>500</v>
      </c>
      <c r="K80" s="547" t="s">
        <v>798</v>
      </c>
      <c r="L80" s="548">
        <v>2020051290034</v>
      </c>
      <c r="M80" s="322">
        <v>1</v>
      </c>
      <c r="N80" s="322">
        <v>2311</v>
      </c>
      <c r="O80" s="322" t="s">
        <v>1166</v>
      </c>
      <c r="P80" s="322" t="s">
        <v>401</v>
      </c>
      <c r="Q80" s="322">
        <v>55</v>
      </c>
      <c r="R80" s="322" t="s">
        <v>190</v>
      </c>
      <c r="S80" s="322">
        <v>16</v>
      </c>
      <c r="T80" s="547" t="s">
        <v>721</v>
      </c>
      <c r="U80" s="552" t="s">
        <v>1120</v>
      </c>
      <c r="V80" s="322" t="s">
        <v>401</v>
      </c>
      <c r="W80" s="322">
        <v>8</v>
      </c>
      <c r="X80" s="322" t="s">
        <v>190</v>
      </c>
      <c r="Y80" s="62">
        <v>0</v>
      </c>
      <c r="Z80" s="62">
        <v>0</v>
      </c>
      <c r="AA80" s="63">
        <v>1</v>
      </c>
      <c r="AB80" s="63">
        <v>1</v>
      </c>
      <c r="AC80" s="63"/>
      <c r="AD80" s="63"/>
      <c r="AE80" s="550"/>
      <c r="AF80" s="550"/>
      <c r="AG80" s="299">
        <v>1418024.1818181819</v>
      </c>
      <c r="AH80" s="336" t="s">
        <v>786</v>
      </c>
      <c r="AI80" s="212" t="s">
        <v>55</v>
      </c>
      <c r="AJ80" s="299">
        <v>1418024.1818181819</v>
      </c>
      <c r="AK80" s="554"/>
    </row>
    <row r="81" spans="1:37" s="74" customFormat="1" ht="71.25" x14ac:dyDescent="0.25">
      <c r="A81" s="546">
        <v>2</v>
      </c>
      <c r="B81" s="546" t="s">
        <v>74</v>
      </c>
      <c r="C81" s="546">
        <v>3</v>
      </c>
      <c r="D81" s="546">
        <v>23</v>
      </c>
      <c r="E81" s="546" t="s">
        <v>1159</v>
      </c>
      <c r="F81" s="546">
        <v>1</v>
      </c>
      <c r="G81" s="546">
        <v>231</v>
      </c>
      <c r="H81" s="546" t="s">
        <v>1167</v>
      </c>
      <c r="I81" s="322" t="s">
        <v>1161</v>
      </c>
      <c r="J81" s="322" t="s">
        <v>500</v>
      </c>
      <c r="K81" s="547" t="s">
        <v>798</v>
      </c>
      <c r="L81" s="548">
        <v>2020051290034</v>
      </c>
      <c r="M81" s="322">
        <v>1</v>
      </c>
      <c r="N81" s="322">
        <v>2311</v>
      </c>
      <c r="O81" s="322" t="s">
        <v>1166</v>
      </c>
      <c r="P81" s="322" t="s">
        <v>401</v>
      </c>
      <c r="Q81" s="322">
        <v>56</v>
      </c>
      <c r="R81" s="322" t="s">
        <v>190</v>
      </c>
      <c r="S81" s="322">
        <v>17</v>
      </c>
      <c r="T81" s="547" t="s">
        <v>721</v>
      </c>
      <c r="U81" s="552" t="s">
        <v>1121</v>
      </c>
      <c r="V81" s="322" t="s">
        <v>401</v>
      </c>
      <c r="W81" s="322">
        <v>4</v>
      </c>
      <c r="X81" s="322" t="s">
        <v>190</v>
      </c>
      <c r="Y81" s="62">
        <v>0</v>
      </c>
      <c r="Z81" s="62">
        <v>0</v>
      </c>
      <c r="AA81" s="63">
        <v>0</v>
      </c>
      <c r="AB81" s="63">
        <v>0</v>
      </c>
      <c r="AC81" s="63"/>
      <c r="AD81" s="63"/>
      <c r="AE81" s="550"/>
      <c r="AF81" s="550"/>
      <c r="AG81" s="239">
        <v>0</v>
      </c>
      <c r="AH81" s="336" t="s">
        <v>1139</v>
      </c>
      <c r="AI81" s="212" t="s">
        <v>1139</v>
      </c>
      <c r="AJ81" s="299">
        <v>0</v>
      </c>
      <c r="AK81" s="554"/>
    </row>
    <row r="82" spans="1:37" s="74" customFormat="1" ht="114" x14ac:dyDescent="0.25">
      <c r="A82" s="546">
        <v>2</v>
      </c>
      <c r="B82" s="546" t="s">
        <v>74</v>
      </c>
      <c r="C82" s="546">
        <v>3</v>
      </c>
      <c r="D82" s="546">
        <v>23</v>
      </c>
      <c r="E82" s="546" t="s">
        <v>1159</v>
      </c>
      <c r="F82" s="546">
        <v>1</v>
      </c>
      <c r="G82" s="546">
        <v>231</v>
      </c>
      <c r="H82" s="546" t="s">
        <v>1167</v>
      </c>
      <c r="I82" s="322" t="s">
        <v>1161</v>
      </c>
      <c r="J82" s="322" t="s">
        <v>500</v>
      </c>
      <c r="K82" s="547" t="s">
        <v>798</v>
      </c>
      <c r="L82" s="548">
        <v>2020051290034</v>
      </c>
      <c r="M82" s="322">
        <v>4</v>
      </c>
      <c r="N82" s="322">
        <v>2314</v>
      </c>
      <c r="O82" s="322" t="s">
        <v>1168</v>
      </c>
      <c r="P82" s="322" t="s">
        <v>401</v>
      </c>
      <c r="Q82" s="322">
        <v>4</v>
      </c>
      <c r="R82" s="322" t="s">
        <v>190</v>
      </c>
      <c r="S82" s="322">
        <v>1</v>
      </c>
      <c r="T82" s="547" t="s">
        <v>721</v>
      </c>
      <c r="U82" s="552" t="s">
        <v>1122</v>
      </c>
      <c r="V82" s="322" t="s">
        <v>401</v>
      </c>
      <c r="W82" s="322">
        <v>16</v>
      </c>
      <c r="X82" s="322" t="s">
        <v>190</v>
      </c>
      <c r="Y82" s="62">
        <v>0</v>
      </c>
      <c r="Z82" s="62">
        <v>0</v>
      </c>
      <c r="AA82" s="63">
        <v>0</v>
      </c>
      <c r="AB82" s="63">
        <v>0</v>
      </c>
      <c r="AC82" s="63"/>
      <c r="AD82" s="63"/>
      <c r="AE82" s="550"/>
      <c r="AF82" s="550"/>
      <c r="AG82" s="239">
        <v>0</v>
      </c>
      <c r="AH82" s="336" t="s">
        <v>1139</v>
      </c>
      <c r="AI82" s="212" t="s">
        <v>1139</v>
      </c>
      <c r="AJ82" s="299">
        <v>0</v>
      </c>
      <c r="AK82" s="554"/>
    </row>
    <row r="83" spans="1:37" s="74" customFormat="1" ht="71.25" x14ac:dyDescent="0.25">
      <c r="A83" s="546">
        <v>2</v>
      </c>
      <c r="B83" s="546" t="s">
        <v>74</v>
      </c>
      <c r="C83" s="546">
        <v>3</v>
      </c>
      <c r="D83" s="546">
        <v>23</v>
      </c>
      <c r="E83" s="546" t="s">
        <v>1159</v>
      </c>
      <c r="F83" s="546">
        <v>1</v>
      </c>
      <c r="G83" s="546">
        <v>231</v>
      </c>
      <c r="H83" s="546" t="s">
        <v>1167</v>
      </c>
      <c r="I83" s="322" t="s">
        <v>1161</v>
      </c>
      <c r="J83" s="322" t="s">
        <v>500</v>
      </c>
      <c r="K83" s="547" t="s">
        <v>798</v>
      </c>
      <c r="L83" s="548">
        <v>2020051290034</v>
      </c>
      <c r="M83" s="322">
        <v>5</v>
      </c>
      <c r="N83" s="322">
        <v>2315</v>
      </c>
      <c r="O83" s="322" t="s">
        <v>1169</v>
      </c>
      <c r="P83" s="322" t="s">
        <v>401</v>
      </c>
      <c r="Q83" s="322">
        <v>10</v>
      </c>
      <c r="R83" s="322" t="s">
        <v>190</v>
      </c>
      <c r="S83" s="322">
        <v>3</v>
      </c>
      <c r="T83" s="547" t="s">
        <v>721</v>
      </c>
      <c r="U83" s="552" t="s">
        <v>1123</v>
      </c>
      <c r="V83" s="322" t="s">
        <v>401</v>
      </c>
      <c r="W83" s="322">
        <v>1</v>
      </c>
      <c r="X83" s="322" t="s">
        <v>190</v>
      </c>
      <c r="Y83" s="62">
        <v>0</v>
      </c>
      <c r="Z83" s="62">
        <v>0</v>
      </c>
      <c r="AA83" s="63">
        <v>0</v>
      </c>
      <c r="AB83" s="63">
        <v>0</v>
      </c>
      <c r="AC83" s="63"/>
      <c r="AD83" s="63"/>
      <c r="AE83" s="550"/>
      <c r="AF83" s="550"/>
      <c r="AG83" s="239">
        <v>0</v>
      </c>
      <c r="AH83" s="336" t="s">
        <v>1139</v>
      </c>
      <c r="AI83" s="212" t="s">
        <v>1139</v>
      </c>
      <c r="AJ83" s="299">
        <v>0</v>
      </c>
      <c r="AK83" s="554"/>
    </row>
    <row r="84" spans="1:37" s="74" customFormat="1" ht="71.25" x14ac:dyDescent="0.25">
      <c r="A84" s="546">
        <v>2</v>
      </c>
      <c r="B84" s="546" t="s">
        <v>74</v>
      </c>
      <c r="C84" s="546">
        <v>3</v>
      </c>
      <c r="D84" s="546">
        <v>23</v>
      </c>
      <c r="E84" s="546" t="s">
        <v>1159</v>
      </c>
      <c r="F84" s="546">
        <v>1</v>
      </c>
      <c r="G84" s="546">
        <v>231</v>
      </c>
      <c r="H84" s="546" t="s">
        <v>1167</v>
      </c>
      <c r="I84" s="322" t="s">
        <v>1161</v>
      </c>
      <c r="J84" s="322" t="s">
        <v>500</v>
      </c>
      <c r="K84" s="547" t="s">
        <v>798</v>
      </c>
      <c r="L84" s="548">
        <v>2020051290034</v>
      </c>
      <c r="M84" s="322">
        <v>5</v>
      </c>
      <c r="N84" s="322">
        <v>2315</v>
      </c>
      <c r="O84" s="322" t="s">
        <v>1169</v>
      </c>
      <c r="P84" s="322" t="s">
        <v>401</v>
      </c>
      <c r="Q84" s="322">
        <v>10</v>
      </c>
      <c r="R84" s="322" t="s">
        <v>190</v>
      </c>
      <c r="S84" s="322">
        <v>3</v>
      </c>
      <c r="T84" s="547" t="s">
        <v>721</v>
      </c>
      <c r="U84" s="552" t="s">
        <v>1124</v>
      </c>
      <c r="V84" s="322" t="s">
        <v>401</v>
      </c>
      <c r="W84" s="322">
        <v>1</v>
      </c>
      <c r="X84" s="322" t="s">
        <v>190</v>
      </c>
      <c r="Y84" s="62">
        <v>0</v>
      </c>
      <c r="Z84" s="62">
        <v>0</v>
      </c>
      <c r="AA84" s="63">
        <v>0</v>
      </c>
      <c r="AB84" s="63">
        <v>0</v>
      </c>
      <c r="AC84" s="63"/>
      <c r="AD84" s="63"/>
      <c r="AE84" s="550"/>
      <c r="AF84" s="550"/>
      <c r="AG84" s="239">
        <v>0</v>
      </c>
      <c r="AH84" s="336" t="s">
        <v>1139</v>
      </c>
      <c r="AI84" s="212" t="s">
        <v>1139</v>
      </c>
      <c r="AJ84" s="299">
        <v>0</v>
      </c>
      <c r="AK84" s="554"/>
    </row>
    <row r="85" spans="1:37" s="74" customFormat="1" ht="71.25" x14ac:dyDescent="0.25">
      <c r="A85" s="546">
        <v>2</v>
      </c>
      <c r="B85" s="546" t="s">
        <v>74</v>
      </c>
      <c r="C85" s="546">
        <v>3</v>
      </c>
      <c r="D85" s="546">
        <v>23</v>
      </c>
      <c r="E85" s="546" t="s">
        <v>1159</v>
      </c>
      <c r="F85" s="546">
        <v>1</v>
      </c>
      <c r="G85" s="546">
        <v>231</v>
      </c>
      <c r="H85" s="546" t="s">
        <v>1167</v>
      </c>
      <c r="I85" s="322" t="s">
        <v>1161</v>
      </c>
      <c r="J85" s="322" t="s">
        <v>500</v>
      </c>
      <c r="K85" s="547" t="s">
        <v>798</v>
      </c>
      <c r="L85" s="548">
        <v>2020051290034</v>
      </c>
      <c r="M85" s="322">
        <v>5</v>
      </c>
      <c r="N85" s="322">
        <v>2315</v>
      </c>
      <c r="O85" s="322" t="s">
        <v>1169</v>
      </c>
      <c r="P85" s="322" t="s">
        <v>401</v>
      </c>
      <c r="Q85" s="322">
        <v>10</v>
      </c>
      <c r="R85" s="322" t="s">
        <v>190</v>
      </c>
      <c r="S85" s="322">
        <v>3</v>
      </c>
      <c r="T85" s="547" t="s">
        <v>721</v>
      </c>
      <c r="U85" s="552" t="s">
        <v>1125</v>
      </c>
      <c r="V85" s="322" t="s">
        <v>401</v>
      </c>
      <c r="W85" s="322">
        <v>4</v>
      </c>
      <c r="X85" s="322" t="s">
        <v>190</v>
      </c>
      <c r="Y85" s="62">
        <v>0</v>
      </c>
      <c r="Z85" s="62">
        <v>0</v>
      </c>
      <c r="AA85" s="63">
        <v>1</v>
      </c>
      <c r="AB85" s="63">
        <v>1</v>
      </c>
      <c r="AC85" s="63"/>
      <c r="AD85" s="63"/>
      <c r="AE85" s="550"/>
      <c r="AF85" s="550"/>
      <c r="AG85" s="299">
        <v>1418024.1818181819</v>
      </c>
      <c r="AH85" s="336" t="s">
        <v>786</v>
      </c>
      <c r="AI85" s="212" t="s">
        <v>55</v>
      </c>
      <c r="AJ85" s="299">
        <v>1418024.1818181819</v>
      </c>
      <c r="AK85" s="554"/>
    </row>
    <row r="86" spans="1:37" s="74" customFormat="1" ht="114" x14ac:dyDescent="0.25">
      <c r="A86" s="547">
        <v>2</v>
      </c>
      <c r="B86" s="547" t="s">
        <v>74</v>
      </c>
      <c r="C86" s="547">
        <v>3</v>
      </c>
      <c r="D86" s="547" t="s">
        <v>75</v>
      </c>
      <c r="E86" s="547" t="s">
        <v>76</v>
      </c>
      <c r="F86" s="548">
        <v>1</v>
      </c>
      <c r="G86" s="547" t="s">
        <v>77</v>
      </c>
      <c r="H86" s="547" t="s">
        <v>78</v>
      </c>
      <c r="I86" s="547">
        <v>10</v>
      </c>
      <c r="J86" s="322" t="s">
        <v>500</v>
      </c>
      <c r="K86" s="547" t="s">
        <v>798</v>
      </c>
      <c r="L86" s="548">
        <v>2020051290034</v>
      </c>
      <c r="M86" s="547">
        <v>4</v>
      </c>
      <c r="N86" s="547">
        <v>2314</v>
      </c>
      <c r="O86" s="547" t="s">
        <v>808</v>
      </c>
      <c r="P86" s="547" t="s">
        <v>50</v>
      </c>
      <c r="Q86" s="547">
        <v>4</v>
      </c>
      <c r="R86" s="549" t="s">
        <v>51</v>
      </c>
      <c r="S86" s="179">
        <v>1</v>
      </c>
      <c r="T86" s="547" t="s">
        <v>721</v>
      </c>
      <c r="U86" s="552" t="s">
        <v>809</v>
      </c>
      <c r="V86" s="547" t="s">
        <v>50</v>
      </c>
      <c r="W86" s="182">
        <v>3</v>
      </c>
      <c r="X86" s="241" t="s">
        <v>211</v>
      </c>
      <c r="Y86" s="62">
        <v>0</v>
      </c>
      <c r="Z86" s="62">
        <v>1</v>
      </c>
      <c r="AA86" s="63">
        <v>1</v>
      </c>
      <c r="AB86" s="63">
        <v>2</v>
      </c>
      <c r="AC86" s="63">
        <v>1</v>
      </c>
      <c r="AD86" s="63">
        <v>1</v>
      </c>
      <c r="AE86" s="550">
        <v>0</v>
      </c>
      <c r="AF86" s="550">
        <v>0</v>
      </c>
      <c r="AG86" s="239">
        <v>39000000</v>
      </c>
      <c r="AH86" s="336" t="s">
        <v>786</v>
      </c>
      <c r="AI86" s="212" t="s">
        <v>55</v>
      </c>
      <c r="AJ86" s="299">
        <v>1418024.1818181819</v>
      </c>
      <c r="AK86" s="212"/>
    </row>
    <row r="87" spans="1:37" s="553" customFormat="1" ht="85.5" hidden="1" x14ac:dyDescent="0.25">
      <c r="A87" s="546">
        <v>1</v>
      </c>
      <c r="B87" s="546" t="s">
        <v>44</v>
      </c>
      <c r="C87" s="546">
        <v>1</v>
      </c>
      <c r="D87" s="546">
        <v>11</v>
      </c>
      <c r="E87" s="546" t="s">
        <v>185</v>
      </c>
      <c r="F87" s="546">
        <v>1</v>
      </c>
      <c r="G87" s="546">
        <v>111</v>
      </c>
      <c r="H87" s="546" t="s">
        <v>1170</v>
      </c>
      <c r="I87" s="322" t="s">
        <v>1138</v>
      </c>
      <c r="J87" s="322" t="s">
        <v>500</v>
      </c>
      <c r="K87" s="547" t="s">
        <v>622</v>
      </c>
      <c r="L87" s="555">
        <v>2020051290021</v>
      </c>
      <c r="M87" s="322">
        <v>1</v>
      </c>
      <c r="N87" s="322">
        <v>1111</v>
      </c>
      <c r="O87" s="322" t="s">
        <v>623</v>
      </c>
      <c r="P87" s="322" t="s">
        <v>401</v>
      </c>
      <c r="Q87" s="322">
        <v>4</v>
      </c>
      <c r="R87" s="322" t="s">
        <v>190</v>
      </c>
      <c r="S87" s="322">
        <v>1</v>
      </c>
      <c r="T87" s="547" t="s">
        <v>721</v>
      </c>
      <c r="U87" s="547" t="s">
        <v>1126</v>
      </c>
      <c r="V87" s="322" t="s">
        <v>401</v>
      </c>
      <c r="W87" s="322">
        <v>4</v>
      </c>
      <c r="X87" s="322" t="s">
        <v>190</v>
      </c>
      <c r="Y87" s="336">
        <v>0</v>
      </c>
      <c r="Z87" s="336">
        <v>0</v>
      </c>
      <c r="AA87" s="336">
        <v>1</v>
      </c>
      <c r="AB87" s="545">
        <v>1</v>
      </c>
      <c r="AC87" s="336"/>
      <c r="AD87" s="336"/>
      <c r="AE87" s="336"/>
      <c r="AF87" s="336"/>
      <c r="AG87" s="299">
        <v>2426562.5</v>
      </c>
      <c r="AH87" s="336" t="s">
        <v>414</v>
      </c>
      <c r="AI87" s="336" t="s">
        <v>155</v>
      </c>
      <c r="AJ87" s="299">
        <v>2426562.5</v>
      </c>
      <c r="AK87" s="336"/>
    </row>
    <row r="88" spans="1:37" s="553" customFormat="1" ht="85.5" hidden="1" x14ac:dyDescent="0.25">
      <c r="A88" s="546">
        <v>1</v>
      </c>
      <c r="B88" s="546" t="s">
        <v>44</v>
      </c>
      <c r="C88" s="546">
        <v>1</v>
      </c>
      <c r="D88" s="546">
        <v>11</v>
      </c>
      <c r="E88" s="546" t="s">
        <v>185</v>
      </c>
      <c r="F88" s="546">
        <v>1</v>
      </c>
      <c r="G88" s="546">
        <v>111</v>
      </c>
      <c r="H88" s="546" t="s">
        <v>1170</v>
      </c>
      <c r="I88" s="322" t="s">
        <v>1138</v>
      </c>
      <c r="J88" s="322" t="s">
        <v>500</v>
      </c>
      <c r="K88" s="547" t="s">
        <v>622</v>
      </c>
      <c r="L88" s="555">
        <v>2020051290021</v>
      </c>
      <c r="M88" s="322">
        <v>1</v>
      </c>
      <c r="N88" s="322">
        <v>1111</v>
      </c>
      <c r="O88" s="322" t="s">
        <v>623</v>
      </c>
      <c r="P88" s="322" t="s">
        <v>401</v>
      </c>
      <c r="Q88" s="322">
        <v>4</v>
      </c>
      <c r="R88" s="322" t="s">
        <v>190</v>
      </c>
      <c r="S88" s="322">
        <v>1</v>
      </c>
      <c r="T88" s="547" t="s">
        <v>721</v>
      </c>
      <c r="U88" s="547" t="s">
        <v>1127</v>
      </c>
      <c r="V88" s="322" t="s">
        <v>401</v>
      </c>
      <c r="W88" s="322">
        <v>3</v>
      </c>
      <c r="X88" s="322" t="s">
        <v>190</v>
      </c>
      <c r="Y88" s="336">
        <v>0</v>
      </c>
      <c r="Z88" s="336">
        <v>0</v>
      </c>
      <c r="AA88" s="336">
        <v>3</v>
      </c>
      <c r="AB88" s="545">
        <v>8</v>
      </c>
      <c r="AC88" s="336"/>
      <c r="AD88" s="336"/>
      <c r="AE88" s="336"/>
      <c r="AF88" s="336"/>
      <c r="AG88" s="299">
        <v>2426562.5</v>
      </c>
      <c r="AH88" s="336" t="s">
        <v>414</v>
      </c>
      <c r="AI88" s="336" t="s">
        <v>155</v>
      </c>
      <c r="AJ88" s="299">
        <v>2426562.5</v>
      </c>
      <c r="AK88" s="336"/>
    </row>
    <row r="89" spans="1:37" s="553" customFormat="1" ht="85.5" hidden="1" x14ac:dyDescent="0.25">
      <c r="A89" s="546">
        <v>1</v>
      </c>
      <c r="B89" s="546" t="s">
        <v>44</v>
      </c>
      <c r="C89" s="546">
        <v>1</v>
      </c>
      <c r="D89" s="546">
        <v>11</v>
      </c>
      <c r="E89" s="546" t="s">
        <v>185</v>
      </c>
      <c r="F89" s="546">
        <v>1</v>
      </c>
      <c r="G89" s="546">
        <v>111</v>
      </c>
      <c r="H89" s="546" t="s">
        <v>1170</v>
      </c>
      <c r="I89" s="322" t="s">
        <v>1138</v>
      </c>
      <c r="J89" s="322" t="s">
        <v>500</v>
      </c>
      <c r="K89" s="547" t="s">
        <v>622</v>
      </c>
      <c r="L89" s="555">
        <v>2020051290021</v>
      </c>
      <c r="M89" s="322">
        <v>1</v>
      </c>
      <c r="N89" s="322">
        <v>1111</v>
      </c>
      <c r="O89" s="322" t="s">
        <v>623</v>
      </c>
      <c r="P89" s="322" t="s">
        <v>401</v>
      </c>
      <c r="Q89" s="322">
        <v>4</v>
      </c>
      <c r="R89" s="322" t="s">
        <v>190</v>
      </c>
      <c r="S89" s="322">
        <v>1</v>
      </c>
      <c r="T89" s="547" t="s">
        <v>721</v>
      </c>
      <c r="U89" s="547" t="s">
        <v>1128</v>
      </c>
      <c r="V89" s="322" t="s">
        <v>401</v>
      </c>
      <c r="W89" s="322">
        <v>100</v>
      </c>
      <c r="X89" s="322" t="s">
        <v>190</v>
      </c>
      <c r="Y89" s="336">
        <v>0</v>
      </c>
      <c r="Z89" s="336">
        <v>0</v>
      </c>
      <c r="AA89" s="336">
        <v>50</v>
      </c>
      <c r="AB89" s="545">
        <v>93</v>
      </c>
      <c r="AC89" s="336"/>
      <c r="AD89" s="336"/>
      <c r="AE89" s="336"/>
      <c r="AF89" s="336"/>
      <c r="AG89" s="299">
        <v>2426562.5</v>
      </c>
      <c r="AH89" s="336" t="s">
        <v>414</v>
      </c>
      <c r="AI89" s="336" t="s">
        <v>155</v>
      </c>
      <c r="AJ89" s="299">
        <v>2426562.5</v>
      </c>
      <c r="AK89" s="336"/>
    </row>
    <row r="90" spans="1:37" s="553" customFormat="1" ht="85.5" hidden="1" x14ac:dyDescent="0.25">
      <c r="A90" s="546">
        <v>1</v>
      </c>
      <c r="B90" s="546" t="s">
        <v>44</v>
      </c>
      <c r="C90" s="546">
        <v>1</v>
      </c>
      <c r="D90" s="546">
        <v>11</v>
      </c>
      <c r="E90" s="546" t="s">
        <v>185</v>
      </c>
      <c r="F90" s="546">
        <v>1</v>
      </c>
      <c r="G90" s="546">
        <v>111</v>
      </c>
      <c r="H90" s="546" t="s">
        <v>1170</v>
      </c>
      <c r="I90" s="322" t="s">
        <v>1138</v>
      </c>
      <c r="J90" s="322" t="s">
        <v>500</v>
      </c>
      <c r="K90" s="547" t="s">
        <v>622</v>
      </c>
      <c r="L90" s="555">
        <v>2020051290021</v>
      </c>
      <c r="M90" s="322">
        <v>1</v>
      </c>
      <c r="N90" s="322">
        <v>1111</v>
      </c>
      <c r="O90" s="322" t="s">
        <v>623</v>
      </c>
      <c r="P90" s="322" t="s">
        <v>401</v>
      </c>
      <c r="Q90" s="322">
        <v>4</v>
      </c>
      <c r="R90" s="322" t="s">
        <v>190</v>
      </c>
      <c r="S90" s="322">
        <v>1</v>
      </c>
      <c r="T90" s="547" t="s">
        <v>721</v>
      </c>
      <c r="U90" s="547" t="s">
        <v>1129</v>
      </c>
      <c r="V90" s="322" t="s">
        <v>401</v>
      </c>
      <c r="W90" s="322">
        <v>4</v>
      </c>
      <c r="X90" s="322" t="s">
        <v>190</v>
      </c>
      <c r="Y90" s="336">
        <v>0</v>
      </c>
      <c r="Z90" s="336">
        <v>0</v>
      </c>
      <c r="AA90" s="336">
        <v>1</v>
      </c>
      <c r="AB90" s="545">
        <v>1</v>
      </c>
      <c r="AC90" s="336"/>
      <c r="AD90" s="336"/>
      <c r="AE90" s="336"/>
      <c r="AF90" s="336"/>
      <c r="AG90" s="299">
        <v>2426562.5</v>
      </c>
      <c r="AH90" s="336" t="s">
        <v>414</v>
      </c>
      <c r="AI90" s="336" t="s">
        <v>155</v>
      </c>
      <c r="AJ90" s="299">
        <v>2426562.5</v>
      </c>
      <c r="AK90" s="336"/>
    </row>
    <row r="91" spans="1:37" s="553" customFormat="1" ht="85.5" hidden="1" x14ac:dyDescent="0.25">
      <c r="A91" s="546">
        <v>1</v>
      </c>
      <c r="B91" s="546" t="s">
        <v>44</v>
      </c>
      <c r="C91" s="546">
        <v>1</v>
      </c>
      <c r="D91" s="546">
        <v>11</v>
      </c>
      <c r="E91" s="546" t="s">
        <v>185</v>
      </c>
      <c r="F91" s="546">
        <v>1</v>
      </c>
      <c r="G91" s="546">
        <v>111</v>
      </c>
      <c r="H91" s="546" t="s">
        <v>1170</v>
      </c>
      <c r="I91" s="322" t="s">
        <v>1138</v>
      </c>
      <c r="J91" s="322" t="s">
        <v>500</v>
      </c>
      <c r="K91" s="547" t="s">
        <v>622</v>
      </c>
      <c r="L91" s="555">
        <v>2020051290021</v>
      </c>
      <c r="M91" s="322">
        <v>1</v>
      </c>
      <c r="N91" s="322">
        <v>1111</v>
      </c>
      <c r="O91" s="322" t="s">
        <v>623</v>
      </c>
      <c r="P91" s="322" t="s">
        <v>401</v>
      </c>
      <c r="Q91" s="322">
        <v>4</v>
      </c>
      <c r="R91" s="322" t="s">
        <v>190</v>
      </c>
      <c r="S91" s="322">
        <v>1</v>
      </c>
      <c r="T91" s="547" t="s">
        <v>721</v>
      </c>
      <c r="U91" s="547" t="s">
        <v>1130</v>
      </c>
      <c r="V91" s="322" t="s">
        <v>401</v>
      </c>
      <c r="W91" s="322">
        <v>100</v>
      </c>
      <c r="X91" s="322" t="s">
        <v>190</v>
      </c>
      <c r="Y91" s="336">
        <v>0</v>
      </c>
      <c r="Z91" s="336">
        <v>0</v>
      </c>
      <c r="AA91" s="336">
        <v>100</v>
      </c>
      <c r="AB91" s="545">
        <v>148</v>
      </c>
      <c r="AC91" s="336"/>
      <c r="AD91" s="336"/>
      <c r="AE91" s="336"/>
      <c r="AF91" s="336"/>
      <c r="AG91" s="299">
        <v>2426562.5</v>
      </c>
      <c r="AH91" s="336" t="s">
        <v>414</v>
      </c>
      <c r="AI91" s="336" t="s">
        <v>155</v>
      </c>
      <c r="AJ91" s="299">
        <v>2426562.5</v>
      </c>
      <c r="AK91" s="336"/>
    </row>
    <row r="92" spans="1:37" s="553" customFormat="1" ht="99.75" hidden="1" x14ac:dyDescent="0.25">
      <c r="A92" s="546">
        <v>1</v>
      </c>
      <c r="B92" s="546" t="s">
        <v>44</v>
      </c>
      <c r="C92" s="546">
        <v>1</v>
      </c>
      <c r="D92" s="546">
        <v>11</v>
      </c>
      <c r="E92" s="546" t="s">
        <v>185</v>
      </c>
      <c r="F92" s="546">
        <v>1</v>
      </c>
      <c r="G92" s="546">
        <v>111</v>
      </c>
      <c r="H92" s="546" t="s">
        <v>1170</v>
      </c>
      <c r="I92" s="322" t="s">
        <v>1138</v>
      </c>
      <c r="J92" s="322" t="s">
        <v>500</v>
      </c>
      <c r="K92" s="547" t="s">
        <v>622</v>
      </c>
      <c r="L92" s="555">
        <v>2020051290021</v>
      </c>
      <c r="M92" s="322">
        <v>2</v>
      </c>
      <c r="N92" s="322">
        <v>1112</v>
      </c>
      <c r="O92" s="322" t="s">
        <v>1171</v>
      </c>
      <c r="P92" s="322" t="s">
        <v>401</v>
      </c>
      <c r="Q92" s="322">
        <v>4</v>
      </c>
      <c r="R92" s="322" t="s">
        <v>190</v>
      </c>
      <c r="S92" s="322">
        <v>1</v>
      </c>
      <c r="T92" s="547" t="s">
        <v>721</v>
      </c>
      <c r="U92" s="547" t="s">
        <v>1131</v>
      </c>
      <c r="V92" s="322" t="s">
        <v>401</v>
      </c>
      <c r="W92" s="322">
        <v>50</v>
      </c>
      <c r="X92" s="322" t="s">
        <v>190</v>
      </c>
      <c r="Y92" s="336">
        <v>0</v>
      </c>
      <c r="Z92" s="336">
        <v>0</v>
      </c>
      <c r="AA92" s="336">
        <v>50</v>
      </c>
      <c r="AB92" s="545">
        <v>59</v>
      </c>
      <c r="AC92" s="336"/>
      <c r="AD92" s="336"/>
      <c r="AE92" s="336"/>
      <c r="AF92" s="336"/>
      <c r="AG92" s="299">
        <v>2426562.5</v>
      </c>
      <c r="AH92" s="336" t="s">
        <v>414</v>
      </c>
      <c r="AI92" s="336" t="s">
        <v>155</v>
      </c>
      <c r="AJ92" s="299">
        <v>2426562.5</v>
      </c>
      <c r="AK92" s="336"/>
    </row>
    <row r="93" spans="1:37" s="553" customFormat="1" ht="99.75" hidden="1" x14ac:dyDescent="0.25">
      <c r="A93" s="546">
        <v>1</v>
      </c>
      <c r="B93" s="546" t="s">
        <v>44</v>
      </c>
      <c r="C93" s="546">
        <v>1</v>
      </c>
      <c r="D93" s="546">
        <v>11</v>
      </c>
      <c r="E93" s="546" t="s">
        <v>185</v>
      </c>
      <c r="F93" s="546">
        <v>1</v>
      </c>
      <c r="G93" s="546">
        <v>111</v>
      </c>
      <c r="H93" s="546" t="s">
        <v>1170</v>
      </c>
      <c r="I93" s="322" t="s">
        <v>1138</v>
      </c>
      <c r="J93" s="322" t="s">
        <v>500</v>
      </c>
      <c r="K93" s="547" t="s">
        <v>622</v>
      </c>
      <c r="L93" s="555">
        <v>2020051290021</v>
      </c>
      <c r="M93" s="322">
        <v>2</v>
      </c>
      <c r="N93" s="322">
        <v>1112</v>
      </c>
      <c r="O93" s="322" t="s">
        <v>1171</v>
      </c>
      <c r="P93" s="322" t="s">
        <v>401</v>
      </c>
      <c r="Q93" s="322">
        <v>4</v>
      </c>
      <c r="R93" s="322" t="s">
        <v>190</v>
      </c>
      <c r="S93" s="322">
        <v>1</v>
      </c>
      <c r="T93" s="547" t="s">
        <v>721</v>
      </c>
      <c r="U93" s="547" t="s">
        <v>1132</v>
      </c>
      <c r="V93" s="322" t="s">
        <v>401</v>
      </c>
      <c r="W93" s="322">
        <v>200</v>
      </c>
      <c r="X93" s="322" t="s">
        <v>190</v>
      </c>
      <c r="Y93" s="336">
        <v>0</v>
      </c>
      <c r="Z93" s="336">
        <v>0</v>
      </c>
      <c r="AA93" s="336">
        <v>200</v>
      </c>
      <c r="AB93" s="545">
        <v>226</v>
      </c>
      <c r="AC93" s="336"/>
      <c r="AD93" s="336"/>
      <c r="AE93" s="336"/>
      <c r="AF93" s="336"/>
      <c r="AG93" s="299">
        <v>2426562.5</v>
      </c>
      <c r="AH93" s="336" t="s">
        <v>414</v>
      </c>
      <c r="AI93" s="336" t="s">
        <v>155</v>
      </c>
      <c r="AJ93" s="299">
        <v>2426562.5</v>
      </c>
      <c r="AK93" s="336"/>
    </row>
    <row r="94" spans="1:37" s="553" customFormat="1" ht="142.5" hidden="1" x14ac:dyDescent="0.25">
      <c r="A94" s="546">
        <v>1</v>
      </c>
      <c r="B94" s="546" t="s">
        <v>44</v>
      </c>
      <c r="C94" s="546">
        <v>1</v>
      </c>
      <c r="D94" s="546">
        <v>11</v>
      </c>
      <c r="E94" s="546" t="s">
        <v>185</v>
      </c>
      <c r="F94" s="546">
        <v>1</v>
      </c>
      <c r="G94" s="546">
        <v>111</v>
      </c>
      <c r="H94" s="546" t="s">
        <v>1170</v>
      </c>
      <c r="I94" s="322" t="s">
        <v>1138</v>
      </c>
      <c r="J94" s="322" t="s">
        <v>500</v>
      </c>
      <c r="K94" s="547" t="s">
        <v>622</v>
      </c>
      <c r="L94" s="555">
        <v>2020051290021</v>
      </c>
      <c r="M94" s="322">
        <v>3</v>
      </c>
      <c r="N94" s="322">
        <v>1113</v>
      </c>
      <c r="O94" s="322" t="s">
        <v>1172</v>
      </c>
      <c r="P94" s="322" t="s">
        <v>401</v>
      </c>
      <c r="Q94" s="322">
        <v>3</v>
      </c>
      <c r="R94" s="322" t="s">
        <v>190</v>
      </c>
      <c r="S94" s="322">
        <v>1</v>
      </c>
      <c r="T94" s="547" t="s">
        <v>721</v>
      </c>
      <c r="U94" s="547" t="s">
        <v>1133</v>
      </c>
      <c r="V94" s="322" t="s">
        <v>401</v>
      </c>
      <c r="W94" s="322">
        <v>40</v>
      </c>
      <c r="X94" s="322" t="s">
        <v>190</v>
      </c>
      <c r="Y94" s="336">
        <v>0</v>
      </c>
      <c r="Z94" s="336">
        <v>0</v>
      </c>
      <c r="AA94" s="336">
        <v>20</v>
      </c>
      <c r="AB94" s="545">
        <v>19</v>
      </c>
      <c r="AC94" s="336"/>
      <c r="AD94" s="336"/>
      <c r="AE94" s="336"/>
      <c r="AF94" s="336"/>
      <c r="AG94" s="299">
        <v>2426562.5</v>
      </c>
      <c r="AH94" s="336" t="s">
        <v>414</v>
      </c>
      <c r="AI94" s="336" t="s">
        <v>155</v>
      </c>
      <c r="AJ94" s="299">
        <v>2426562.5</v>
      </c>
      <c r="AK94" s="336"/>
    </row>
    <row r="95" spans="1:37" s="553" customFormat="1" ht="99.75" hidden="1" x14ac:dyDescent="0.25">
      <c r="A95" s="546">
        <v>1</v>
      </c>
      <c r="B95" s="546" t="s">
        <v>44</v>
      </c>
      <c r="C95" s="546">
        <v>1</v>
      </c>
      <c r="D95" s="546">
        <v>11</v>
      </c>
      <c r="E95" s="546" t="s">
        <v>185</v>
      </c>
      <c r="F95" s="546">
        <v>1</v>
      </c>
      <c r="G95" s="546">
        <v>111</v>
      </c>
      <c r="H95" s="546" t="s">
        <v>1170</v>
      </c>
      <c r="I95" s="322" t="s">
        <v>1138</v>
      </c>
      <c r="J95" s="322" t="s">
        <v>500</v>
      </c>
      <c r="K95" s="547" t="s">
        <v>622</v>
      </c>
      <c r="L95" s="555">
        <v>2020051290021</v>
      </c>
      <c r="M95" s="322">
        <v>4</v>
      </c>
      <c r="N95" s="322">
        <v>1114</v>
      </c>
      <c r="O95" s="322" t="s">
        <v>1173</v>
      </c>
      <c r="P95" s="322" t="s">
        <v>401</v>
      </c>
      <c r="Q95" s="322">
        <v>4</v>
      </c>
      <c r="R95" s="322" t="s">
        <v>190</v>
      </c>
      <c r="S95" s="322">
        <v>1</v>
      </c>
      <c r="T95" s="547" t="s">
        <v>721</v>
      </c>
      <c r="U95" s="547" t="s">
        <v>1134</v>
      </c>
      <c r="V95" s="322" t="s">
        <v>401</v>
      </c>
      <c r="W95" s="322">
        <v>1</v>
      </c>
      <c r="X95" s="322" t="s">
        <v>190</v>
      </c>
      <c r="Y95" s="336">
        <v>0</v>
      </c>
      <c r="Z95" s="336">
        <v>0</v>
      </c>
      <c r="AA95" s="336">
        <v>0</v>
      </c>
      <c r="AB95" s="545">
        <v>0</v>
      </c>
      <c r="AC95" s="336"/>
      <c r="AD95" s="336"/>
      <c r="AE95" s="336"/>
      <c r="AF95" s="336"/>
      <c r="AG95" s="336">
        <v>0</v>
      </c>
      <c r="AH95" s="336" t="s">
        <v>1151</v>
      </c>
      <c r="AI95" s="336" t="s">
        <v>1139</v>
      </c>
      <c r="AJ95" s="336">
        <v>0</v>
      </c>
      <c r="AK95" s="336"/>
    </row>
    <row r="96" spans="1:37" s="556" customFormat="1" x14ac:dyDescent="0.25">
      <c r="A96" s="230"/>
      <c r="B96" s="230"/>
      <c r="C96" s="230"/>
      <c r="D96" s="230"/>
      <c r="E96" s="230"/>
      <c r="F96" s="230"/>
      <c r="G96" s="230"/>
      <c r="H96" s="230"/>
      <c r="I96" s="230"/>
      <c r="J96" s="230"/>
      <c r="K96" s="230"/>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row>
  </sheetData>
  <autoFilter ref="A8:AK95">
    <filterColumn colId="11">
      <filters>
        <filter val="2020051290034"/>
      </filters>
    </filterColumn>
  </autoFilter>
  <mergeCells count="19">
    <mergeCell ref="A7:T7"/>
    <mergeCell ref="U7:AE7"/>
    <mergeCell ref="AG7:AJ7"/>
    <mergeCell ref="AK7:AK8"/>
    <mergeCell ref="A5:B5"/>
    <mergeCell ref="C5:AK5"/>
    <mergeCell ref="A6:B6"/>
    <mergeCell ref="C6:G6"/>
    <mergeCell ref="H6:J6"/>
    <mergeCell ref="K6:N6"/>
    <mergeCell ref="P6:T6"/>
    <mergeCell ref="W6:X6"/>
    <mergeCell ref="AA6:AK6"/>
    <mergeCell ref="A1:B4"/>
    <mergeCell ref="C1:AI4"/>
    <mergeCell ref="AJ1:AK1"/>
    <mergeCell ref="AJ2:AK2"/>
    <mergeCell ref="AJ3:AK3"/>
    <mergeCell ref="AJ4:AK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92D050"/>
  </sheetPr>
  <dimension ref="A1:AV11"/>
  <sheetViews>
    <sheetView showGridLines="0" tabSelected="1" topLeftCell="X1" workbookViewId="0">
      <selection activeCell="AL8" sqref="AL8"/>
    </sheetView>
  </sheetViews>
  <sheetFormatPr baseColWidth="10" defaultColWidth="16.42578125" defaultRowHeight="14.25" outlineLevelCol="1" x14ac:dyDescent="0.3"/>
  <cols>
    <col min="1" max="1" width="2" style="74" bestFit="1" customWidth="1"/>
    <col min="2" max="2" width="35.140625" style="74" bestFit="1" customWidth="1"/>
    <col min="3" max="3" width="2" style="74" hidden="1" customWidth="1" outlineLevel="1"/>
    <col min="4" max="4" width="5.28515625" style="74" hidden="1" customWidth="1" outlineLevel="1"/>
    <col min="5" max="5" width="29" style="74" bestFit="1" customWidth="1" collapsed="1"/>
    <col min="6" max="6" width="2" style="74" hidden="1" customWidth="1" outlineLevel="1"/>
    <col min="7" max="7" width="5.28515625" style="74" hidden="1" customWidth="1" outlineLevel="1"/>
    <col min="8" max="8" width="34.28515625" style="74" customWidth="1" collapsed="1"/>
    <col min="9" max="9" width="8.85546875" style="74" hidden="1" customWidth="1" outlineLevel="1"/>
    <col min="10" max="10" width="8.28515625" style="74" hidden="1" customWidth="1" outlineLevel="1"/>
    <col min="11" max="11" width="41.7109375" style="74" customWidth="1" collapsed="1"/>
    <col min="12" max="12" width="14.5703125" style="74" bestFit="1" customWidth="1"/>
    <col min="13" max="13" width="2" style="74" hidden="1" customWidth="1" outlineLevel="1"/>
    <col min="14" max="14" width="5.28515625" style="74" hidden="1" customWidth="1" outlineLevel="1"/>
    <col min="15" max="15" width="39.28515625" style="74" customWidth="1" collapsed="1"/>
    <col min="16" max="16" width="14.5703125" style="74" bestFit="1" customWidth="1"/>
    <col min="17" max="17" width="10.28515625" style="74" customWidth="1"/>
    <col min="18" max="18" width="12" style="74" customWidth="1"/>
    <col min="19" max="19" width="11.7109375" style="106" bestFit="1" customWidth="1"/>
    <col min="20" max="20" width="24.42578125" style="74" customWidth="1"/>
    <col min="21" max="21" width="37.42578125" style="107" customWidth="1"/>
    <col min="22" max="22" width="17.140625" style="106" bestFit="1" customWidth="1"/>
    <col min="23" max="23" width="9.85546875" style="108" bestFit="1" customWidth="1"/>
    <col min="24" max="24" width="18" style="108" bestFit="1" customWidth="1"/>
    <col min="25" max="30" width="10.42578125" style="108" customWidth="1"/>
    <col min="31" max="32" width="16.5703125" style="108" hidden="1" customWidth="1" outlineLevel="1"/>
    <col min="33" max="33" width="16.7109375" style="74" bestFit="1" customWidth="1" collapsed="1"/>
    <col min="34" max="34" width="17.5703125" style="74" customWidth="1"/>
    <col min="35" max="35" width="13.28515625" style="74" customWidth="1"/>
    <col min="36" max="36" width="15.28515625" style="232" customWidth="1"/>
    <col min="37" max="37" width="14.85546875" style="71" bestFit="1" customWidth="1"/>
    <col min="38" max="47" width="16.42578125" style="71"/>
    <col min="48" max="48" width="14" style="71" bestFit="1" customWidth="1"/>
    <col min="49" max="16384" width="16.42578125" style="71"/>
  </cols>
  <sheetData>
    <row r="1" spans="1:48" x14ac:dyDescent="0.25">
      <c r="A1" s="624"/>
      <c r="B1" s="625"/>
      <c r="C1" s="564" t="s">
        <v>0</v>
      </c>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566"/>
      <c r="AJ1" s="577" t="s">
        <v>1</v>
      </c>
      <c r="AK1" s="577"/>
      <c r="AV1" s="71" t="s">
        <v>190</v>
      </c>
    </row>
    <row r="2" spans="1:48" x14ac:dyDescent="0.25">
      <c r="A2" s="624"/>
      <c r="B2" s="625"/>
      <c r="C2" s="564"/>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566"/>
      <c r="AJ2" s="577" t="s">
        <v>2</v>
      </c>
      <c r="AK2" s="577"/>
      <c r="AV2" s="71" t="s">
        <v>172</v>
      </c>
    </row>
    <row r="3" spans="1:48" x14ac:dyDescent="0.25">
      <c r="A3" s="624"/>
      <c r="B3" s="625"/>
      <c r="C3" s="564"/>
      <c r="D3" s="626"/>
      <c r="E3" s="626"/>
      <c r="F3" s="626"/>
      <c r="G3" s="626"/>
      <c r="H3" s="626"/>
      <c r="I3" s="626"/>
      <c r="J3" s="626"/>
      <c r="K3" s="626"/>
      <c r="L3" s="626"/>
      <c r="M3" s="626"/>
      <c r="N3" s="626"/>
      <c r="O3" s="626"/>
      <c r="P3" s="626"/>
      <c r="Q3" s="626"/>
      <c r="R3" s="626"/>
      <c r="S3" s="626"/>
      <c r="T3" s="626"/>
      <c r="U3" s="626"/>
      <c r="V3" s="626"/>
      <c r="W3" s="626"/>
      <c r="X3" s="626"/>
      <c r="Y3" s="626"/>
      <c r="Z3" s="626"/>
      <c r="AA3" s="626"/>
      <c r="AB3" s="626"/>
      <c r="AC3" s="626"/>
      <c r="AD3" s="626"/>
      <c r="AE3" s="626"/>
      <c r="AF3" s="626"/>
      <c r="AG3" s="626"/>
      <c r="AH3" s="626"/>
      <c r="AI3" s="566"/>
      <c r="AJ3" s="577" t="s">
        <v>3</v>
      </c>
      <c r="AK3" s="577"/>
      <c r="AV3" s="71" t="s">
        <v>211</v>
      </c>
    </row>
    <row r="4" spans="1:48" x14ac:dyDescent="0.25">
      <c r="A4" s="624"/>
      <c r="B4" s="625"/>
      <c r="C4" s="567"/>
      <c r="D4" s="568"/>
      <c r="E4" s="568"/>
      <c r="F4" s="568"/>
      <c r="G4" s="568"/>
      <c r="H4" s="568"/>
      <c r="I4" s="568"/>
      <c r="J4" s="568"/>
      <c r="K4" s="568"/>
      <c r="L4" s="568"/>
      <c r="M4" s="568"/>
      <c r="N4" s="568"/>
      <c r="O4" s="568"/>
      <c r="P4" s="568"/>
      <c r="Q4" s="568"/>
      <c r="R4" s="568"/>
      <c r="S4" s="568"/>
      <c r="T4" s="568"/>
      <c r="U4" s="568"/>
      <c r="V4" s="568"/>
      <c r="W4" s="568"/>
      <c r="X4" s="568"/>
      <c r="Y4" s="568"/>
      <c r="Z4" s="568"/>
      <c r="AA4" s="568"/>
      <c r="AB4" s="568"/>
      <c r="AC4" s="568"/>
      <c r="AD4" s="568"/>
      <c r="AE4" s="568"/>
      <c r="AF4" s="568"/>
      <c r="AG4" s="568"/>
      <c r="AH4" s="568"/>
      <c r="AI4" s="569"/>
      <c r="AJ4" s="577" t="s">
        <v>4</v>
      </c>
      <c r="AK4" s="577"/>
    </row>
    <row r="5" spans="1:48" x14ac:dyDescent="0.25">
      <c r="A5" s="571" t="s">
        <v>5</v>
      </c>
      <c r="B5" s="572"/>
      <c r="C5" s="573" t="s">
        <v>6</v>
      </c>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573"/>
      <c r="AK5" s="573"/>
    </row>
    <row r="6" spans="1:48" ht="33.75" customHeight="1" x14ac:dyDescent="0.25">
      <c r="A6" s="576" t="s">
        <v>7</v>
      </c>
      <c r="B6" s="576"/>
      <c r="C6" s="575"/>
      <c r="D6" s="575"/>
      <c r="E6" s="575"/>
      <c r="F6" s="575"/>
      <c r="G6" s="575"/>
      <c r="H6" s="577" t="s">
        <v>8</v>
      </c>
      <c r="I6" s="577"/>
      <c r="J6" s="577"/>
      <c r="K6" s="575"/>
      <c r="L6" s="575"/>
      <c r="M6" s="575"/>
      <c r="N6" s="575"/>
      <c r="O6" s="4" t="s">
        <v>10</v>
      </c>
      <c r="P6" s="575" t="s">
        <v>955</v>
      </c>
      <c r="Q6" s="575"/>
      <c r="R6" s="575"/>
      <c r="S6" s="575"/>
      <c r="T6" s="575"/>
      <c r="U6" s="5" t="s">
        <v>11</v>
      </c>
      <c r="V6" s="6">
        <v>45503</v>
      </c>
      <c r="W6" s="591" t="s">
        <v>1049</v>
      </c>
      <c r="X6" s="592"/>
      <c r="Y6" s="600"/>
      <c r="Z6" s="601"/>
      <c r="AA6" s="601"/>
      <c r="AB6" s="601"/>
      <c r="AC6" s="601"/>
      <c r="AD6" s="601"/>
      <c r="AE6" s="601"/>
      <c r="AF6" s="601"/>
      <c r="AG6" s="601"/>
      <c r="AH6" s="601"/>
      <c r="AI6" s="601"/>
      <c r="AJ6" s="601"/>
      <c r="AK6" s="602"/>
    </row>
    <row r="7" spans="1:48" x14ac:dyDescent="0.25">
      <c r="A7" s="559"/>
      <c r="B7" s="559"/>
      <c r="C7" s="559"/>
      <c r="D7" s="559"/>
      <c r="E7" s="559"/>
      <c r="F7" s="559"/>
      <c r="G7" s="559"/>
      <c r="H7" s="559"/>
      <c r="I7" s="559"/>
      <c r="J7" s="559"/>
      <c r="K7" s="559"/>
      <c r="L7" s="559"/>
      <c r="M7" s="559"/>
      <c r="N7" s="559"/>
      <c r="O7" s="559"/>
      <c r="P7" s="559"/>
      <c r="Q7" s="559"/>
      <c r="R7" s="559"/>
      <c r="S7" s="559"/>
      <c r="T7" s="559"/>
      <c r="U7" s="588" t="s">
        <v>12</v>
      </c>
      <c r="V7" s="588"/>
      <c r="W7" s="588"/>
      <c r="X7" s="588"/>
      <c r="Y7" s="589"/>
      <c r="Z7" s="589"/>
      <c r="AA7" s="589"/>
      <c r="AB7" s="589"/>
      <c r="AC7" s="589"/>
      <c r="AD7" s="589"/>
      <c r="AE7" s="589"/>
      <c r="AF7" s="40"/>
      <c r="AG7" s="590" t="s">
        <v>13</v>
      </c>
      <c r="AH7" s="590"/>
      <c r="AI7" s="590"/>
      <c r="AJ7" s="590"/>
      <c r="AK7" s="570" t="s">
        <v>14</v>
      </c>
    </row>
    <row r="8" spans="1:48" ht="54" x14ac:dyDescent="0.25">
      <c r="A8" s="1" t="s">
        <v>15</v>
      </c>
      <c r="B8" s="1" t="s">
        <v>16</v>
      </c>
      <c r="C8" s="1" t="s">
        <v>15</v>
      </c>
      <c r="D8" s="1" t="s">
        <v>17</v>
      </c>
      <c r="E8" s="1" t="s">
        <v>18</v>
      </c>
      <c r="F8" s="1" t="s">
        <v>15</v>
      </c>
      <c r="G8" s="1" t="s">
        <v>17</v>
      </c>
      <c r="H8" s="1" t="s">
        <v>19</v>
      </c>
      <c r="I8" s="1" t="s">
        <v>20</v>
      </c>
      <c r="J8" s="1" t="s">
        <v>21</v>
      </c>
      <c r="K8" s="1" t="s">
        <v>22</v>
      </c>
      <c r="L8" s="1" t="s">
        <v>23</v>
      </c>
      <c r="M8" s="1" t="s">
        <v>15</v>
      </c>
      <c r="N8" s="1" t="s">
        <v>17</v>
      </c>
      <c r="O8" s="1" t="s">
        <v>24</v>
      </c>
      <c r="P8" s="1" t="s">
        <v>25</v>
      </c>
      <c r="Q8" s="1" t="s">
        <v>26</v>
      </c>
      <c r="R8" s="1" t="s">
        <v>27</v>
      </c>
      <c r="S8" s="1" t="s">
        <v>28</v>
      </c>
      <c r="T8" s="1" t="s">
        <v>29</v>
      </c>
      <c r="U8" s="8" t="s">
        <v>30</v>
      </c>
      <c r="V8" s="8" t="s">
        <v>31</v>
      </c>
      <c r="W8" s="8" t="s">
        <v>32</v>
      </c>
      <c r="X8" s="8" t="s">
        <v>33</v>
      </c>
      <c r="Y8" s="9" t="s">
        <v>34</v>
      </c>
      <c r="Z8" s="9" t="s">
        <v>982</v>
      </c>
      <c r="AA8" s="10" t="s">
        <v>35</v>
      </c>
      <c r="AB8" s="10" t="s">
        <v>1046</v>
      </c>
      <c r="AC8" s="11" t="s">
        <v>36</v>
      </c>
      <c r="AD8" s="12" t="s">
        <v>37</v>
      </c>
      <c r="AE8" s="84" t="s">
        <v>38</v>
      </c>
      <c r="AF8" s="85" t="s">
        <v>39</v>
      </c>
      <c r="AG8" s="16" t="s">
        <v>40</v>
      </c>
      <c r="AH8" s="16" t="s">
        <v>41</v>
      </c>
      <c r="AI8" s="16" t="s">
        <v>42</v>
      </c>
      <c r="AJ8" s="17" t="s">
        <v>43</v>
      </c>
      <c r="AK8" s="570"/>
    </row>
    <row r="9" spans="1:48" s="74" customFormat="1" ht="57" x14ac:dyDescent="0.25">
      <c r="A9" s="72">
        <v>3</v>
      </c>
      <c r="B9" s="73" t="s">
        <v>80</v>
      </c>
      <c r="C9" s="72">
        <v>2</v>
      </c>
      <c r="D9" s="72">
        <v>32</v>
      </c>
      <c r="E9" s="422" t="s">
        <v>91</v>
      </c>
      <c r="F9" s="423">
        <v>1</v>
      </c>
      <c r="G9" s="72">
        <v>321</v>
      </c>
      <c r="H9" s="73" t="s">
        <v>93</v>
      </c>
      <c r="I9" s="72">
        <v>7</v>
      </c>
      <c r="J9" s="72"/>
      <c r="K9" s="73" t="s">
        <v>953</v>
      </c>
      <c r="L9" s="423">
        <v>2020051290012</v>
      </c>
      <c r="M9" s="72">
        <v>3</v>
      </c>
      <c r="N9" s="72">
        <v>3213</v>
      </c>
      <c r="O9" s="73" t="s">
        <v>954</v>
      </c>
      <c r="P9" s="72" t="s">
        <v>401</v>
      </c>
      <c r="Q9" s="212">
        <v>4</v>
      </c>
      <c r="R9" s="212" t="s">
        <v>190</v>
      </c>
      <c r="S9" s="62">
        <v>1</v>
      </c>
      <c r="T9" s="424" t="s">
        <v>52</v>
      </c>
      <c r="U9" s="424" t="s">
        <v>956</v>
      </c>
      <c r="V9" s="322" t="s">
        <v>210</v>
      </c>
      <c r="W9" s="259">
        <v>1</v>
      </c>
      <c r="X9" s="322" t="s">
        <v>190</v>
      </c>
      <c r="Y9" s="259">
        <v>0</v>
      </c>
      <c r="Z9" s="259">
        <v>0</v>
      </c>
      <c r="AA9" s="259">
        <v>0.15</v>
      </c>
      <c r="AB9" s="259">
        <v>0.35</v>
      </c>
      <c r="AC9" s="259">
        <v>0.5</v>
      </c>
      <c r="AD9" s="259">
        <v>1</v>
      </c>
      <c r="AE9" s="322">
        <v>100</v>
      </c>
      <c r="AF9" s="55"/>
      <c r="AG9" s="512">
        <v>2639048000</v>
      </c>
      <c r="AH9" s="425" t="s">
        <v>975</v>
      </c>
      <c r="AI9" s="322" t="s">
        <v>958</v>
      </c>
      <c r="AJ9" s="558">
        <v>934607577.33000004</v>
      </c>
      <c r="AK9" s="276"/>
    </row>
    <row r="10" spans="1:48" x14ac:dyDescent="0.3">
      <c r="AG10" s="231"/>
    </row>
    <row r="11" spans="1:48" x14ac:dyDescent="0.3">
      <c r="AH11" s="513"/>
      <c r="AI11" s="511"/>
    </row>
  </sheetData>
  <mergeCells count="19">
    <mergeCell ref="A1:B4"/>
    <mergeCell ref="C1:AI4"/>
    <mergeCell ref="AJ1:AK1"/>
    <mergeCell ref="AJ2:AK2"/>
    <mergeCell ref="AJ3:AK3"/>
    <mergeCell ref="AJ4:AK4"/>
    <mergeCell ref="A7:T7"/>
    <mergeCell ref="U7:AE7"/>
    <mergeCell ref="AG7:AJ7"/>
    <mergeCell ref="AK7:AK8"/>
    <mergeCell ref="A5:B5"/>
    <mergeCell ref="C5:AK5"/>
    <mergeCell ref="A6:B6"/>
    <mergeCell ref="C6:G6"/>
    <mergeCell ref="H6:J6"/>
    <mergeCell ref="K6:N6"/>
    <mergeCell ref="P6:T6"/>
    <mergeCell ref="W6:X6"/>
    <mergeCell ref="Y6:AK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rgb="FF92D050"/>
  </sheetPr>
  <dimension ref="A1:AK32"/>
  <sheetViews>
    <sheetView showGridLines="0" topLeftCell="I7" zoomScaleNormal="100" workbookViewId="0">
      <pane xSplit="6" ySplit="2" topLeftCell="P9" activePane="bottomRight" state="frozenSplit"/>
      <selection sqref="A1:B4"/>
      <selection pane="topRight" sqref="A1:B4"/>
      <selection pane="bottomLeft" sqref="A1:B4"/>
      <selection pane="bottomRight" activeCell="U11" sqref="U11"/>
    </sheetView>
  </sheetViews>
  <sheetFormatPr baseColWidth="10" defaultRowHeight="13.5" outlineLevelCol="1" x14ac:dyDescent="0.25"/>
  <cols>
    <col min="1" max="1" width="2" bestFit="1" customWidth="1"/>
    <col min="2" max="2" width="22.42578125" bestFit="1" customWidth="1"/>
    <col min="3" max="3" width="2.7109375" hidden="1" customWidth="1" outlineLevel="1"/>
    <col min="4" max="4" width="5" hidden="1" customWidth="1" outlineLevel="1"/>
    <col min="5" max="5" width="27.42578125" bestFit="1" customWidth="1" collapsed="1"/>
    <col min="6" max="6" width="3.28515625" hidden="1" customWidth="1" outlineLevel="1"/>
    <col min="7" max="7" width="5" hidden="1" customWidth="1" outlineLevel="1"/>
    <col min="8" max="8" width="23.140625" customWidth="1" collapsed="1"/>
    <col min="9" max="9" width="4.85546875" customWidth="1" outlineLevel="1"/>
    <col min="10" max="10" width="4.28515625" customWidth="1" outlineLevel="1"/>
    <col min="11" max="11" width="33.140625" bestFit="1" customWidth="1"/>
    <col min="12" max="12" width="14" bestFit="1" customWidth="1"/>
    <col min="13" max="13" width="2" hidden="1" customWidth="1" outlineLevel="1"/>
    <col min="14" max="14" width="5.28515625" hidden="1" customWidth="1" outlineLevel="1"/>
    <col min="15" max="15" width="33.28515625" customWidth="1" collapsed="1"/>
    <col min="16" max="16" width="13.42578125" bestFit="1" customWidth="1"/>
    <col min="17" max="17" width="10" bestFit="1" customWidth="1"/>
    <col min="18" max="18" width="12.5703125" bestFit="1" customWidth="1"/>
    <col min="19" max="19" width="6.28515625" bestFit="1" customWidth="1"/>
    <col min="20" max="20" width="15.7109375" bestFit="1" customWidth="1"/>
    <col min="21" max="21" width="33.42578125" style="235" customWidth="1"/>
    <col min="22" max="22" width="15.85546875" bestFit="1" customWidth="1"/>
    <col min="23" max="23" width="9" bestFit="1" customWidth="1"/>
    <col min="24" max="24" width="11.7109375" bestFit="1" customWidth="1"/>
    <col min="25" max="30" width="10.42578125" customWidth="1"/>
    <col min="31" max="32" width="15.140625" hidden="1" customWidth="1" outlineLevel="1"/>
    <col min="33" max="33" width="14.140625" customWidth="1" collapsed="1"/>
    <col min="34" max="34" width="16.42578125" customWidth="1"/>
    <col min="35" max="35" width="12.42578125" bestFit="1" customWidth="1"/>
    <col min="36" max="36" width="11.7109375" bestFit="1" customWidth="1"/>
    <col min="37" max="37" width="14" bestFit="1" customWidth="1"/>
  </cols>
  <sheetData>
    <row r="1" spans="1:37" x14ac:dyDescent="0.25">
      <c r="A1" s="722"/>
      <c r="B1" s="723"/>
      <c r="C1" s="724" t="s">
        <v>0</v>
      </c>
      <c r="D1" s="725"/>
      <c r="E1" s="725"/>
      <c r="F1" s="725"/>
      <c r="G1" s="725"/>
      <c r="H1" s="725"/>
      <c r="I1" s="725"/>
      <c r="J1" s="725"/>
      <c r="K1" s="725"/>
      <c r="L1" s="725"/>
      <c r="M1" s="725"/>
      <c r="N1" s="725"/>
      <c r="O1" s="725"/>
      <c r="P1" s="725"/>
      <c r="Q1" s="725"/>
      <c r="R1" s="725"/>
      <c r="S1" s="725"/>
      <c r="T1" s="725"/>
      <c r="U1" s="725"/>
      <c r="V1" s="725"/>
      <c r="W1" s="725"/>
      <c r="X1" s="725"/>
      <c r="Y1" s="725"/>
      <c r="Z1" s="725"/>
      <c r="AA1" s="725"/>
      <c r="AB1" s="725"/>
      <c r="AC1" s="725"/>
      <c r="AD1" s="725"/>
      <c r="AE1" s="725"/>
      <c r="AF1" s="725"/>
      <c r="AG1" s="725"/>
      <c r="AH1" s="725"/>
      <c r="AI1" s="726"/>
      <c r="AJ1" s="730" t="s">
        <v>1</v>
      </c>
      <c r="AK1" s="730"/>
    </row>
    <row r="2" spans="1:37" x14ac:dyDescent="0.25">
      <c r="A2" s="722"/>
      <c r="B2" s="723"/>
      <c r="C2" s="724"/>
      <c r="D2" s="725"/>
      <c r="E2" s="725"/>
      <c r="F2" s="725"/>
      <c r="G2" s="725"/>
      <c r="H2" s="725"/>
      <c r="I2" s="725"/>
      <c r="J2" s="725"/>
      <c r="K2" s="725"/>
      <c r="L2" s="725"/>
      <c r="M2" s="725"/>
      <c r="N2" s="725"/>
      <c r="O2" s="725"/>
      <c r="P2" s="725"/>
      <c r="Q2" s="725"/>
      <c r="R2" s="725"/>
      <c r="S2" s="725"/>
      <c r="T2" s="725"/>
      <c r="U2" s="725"/>
      <c r="V2" s="725"/>
      <c r="W2" s="725"/>
      <c r="X2" s="725"/>
      <c r="Y2" s="725"/>
      <c r="Z2" s="725"/>
      <c r="AA2" s="725"/>
      <c r="AB2" s="725"/>
      <c r="AC2" s="725"/>
      <c r="AD2" s="725"/>
      <c r="AE2" s="725"/>
      <c r="AF2" s="725"/>
      <c r="AG2" s="725"/>
      <c r="AH2" s="725"/>
      <c r="AI2" s="726"/>
      <c r="AJ2" s="730" t="s">
        <v>2</v>
      </c>
      <c r="AK2" s="730"/>
    </row>
    <row r="3" spans="1:37" x14ac:dyDescent="0.25">
      <c r="A3" s="722"/>
      <c r="B3" s="723"/>
      <c r="C3" s="724"/>
      <c r="D3" s="725"/>
      <c r="E3" s="725"/>
      <c r="F3" s="725"/>
      <c r="G3" s="725"/>
      <c r="H3" s="725"/>
      <c r="I3" s="725"/>
      <c r="J3" s="725"/>
      <c r="K3" s="725"/>
      <c r="L3" s="725"/>
      <c r="M3" s="725"/>
      <c r="N3" s="725"/>
      <c r="O3" s="725"/>
      <c r="P3" s="725"/>
      <c r="Q3" s="725"/>
      <c r="R3" s="725"/>
      <c r="S3" s="725"/>
      <c r="T3" s="725"/>
      <c r="U3" s="725"/>
      <c r="V3" s="725"/>
      <c r="W3" s="725"/>
      <c r="X3" s="725"/>
      <c r="Y3" s="725"/>
      <c r="Z3" s="725"/>
      <c r="AA3" s="725"/>
      <c r="AB3" s="725"/>
      <c r="AC3" s="725"/>
      <c r="AD3" s="725"/>
      <c r="AE3" s="725"/>
      <c r="AF3" s="725"/>
      <c r="AG3" s="725"/>
      <c r="AH3" s="725"/>
      <c r="AI3" s="726"/>
      <c r="AJ3" s="730" t="s">
        <v>3</v>
      </c>
      <c r="AK3" s="730"/>
    </row>
    <row r="4" spans="1:37" ht="21.75" customHeight="1" x14ac:dyDescent="0.25">
      <c r="A4" s="722"/>
      <c r="B4" s="723"/>
      <c r="C4" s="727"/>
      <c r="D4" s="728"/>
      <c r="E4" s="728"/>
      <c r="F4" s="728"/>
      <c r="G4" s="728"/>
      <c r="H4" s="728"/>
      <c r="I4" s="728"/>
      <c r="J4" s="728"/>
      <c r="K4" s="728"/>
      <c r="L4" s="728"/>
      <c r="M4" s="728"/>
      <c r="N4" s="728"/>
      <c r="O4" s="728"/>
      <c r="P4" s="728"/>
      <c r="Q4" s="728"/>
      <c r="R4" s="728"/>
      <c r="S4" s="728"/>
      <c r="T4" s="728"/>
      <c r="U4" s="728"/>
      <c r="V4" s="728"/>
      <c r="W4" s="728"/>
      <c r="X4" s="728"/>
      <c r="Y4" s="728"/>
      <c r="Z4" s="728"/>
      <c r="AA4" s="728"/>
      <c r="AB4" s="728"/>
      <c r="AC4" s="728"/>
      <c r="AD4" s="728"/>
      <c r="AE4" s="728"/>
      <c r="AF4" s="728"/>
      <c r="AG4" s="728"/>
      <c r="AH4" s="728"/>
      <c r="AI4" s="729"/>
      <c r="AJ4" s="730" t="s">
        <v>4</v>
      </c>
      <c r="AK4" s="730"/>
    </row>
    <row r="5" spans="1:37" x14ac:dyDescent="0.25">
      <c r="A5" s="736" t="s">
        <v>5</v>
      </c>
      <c r="B5" s="737"/>
      <c r="C5" s="738" t="s">
        <v>6</v>
      </c>
      <c r="D5" s="738"/>
      <c r="E5" s="738"/>
      <c r="F5" s="738"/>
      <c r="G5" s="738"/>
      <c r="H5" s="738"/>
      <c r="I5" s="738"/>
      <c r="J5" s="738"/>
      <c r="K5" s="738"/>
      <c r="L5" s="738"/>
      <c r="M5" s="738"/>
      <c r="N5" s="738"/>
      <c r="O5" s="738"/>
      <c r="P5" s="738"/>
      <c r="Q5" s="738"/>
      <c r="R5" s="738"/>
      <c r="S5" s="738"/>
      <c r="T5" s="738"/>
      <c r="U5" s="738"/>
      <c r="V5" s="738"/>
      <c r="W5" s="738"/>
      <c r="X5" s="738"/>
      <c r="Y5" s="738"/>
      <c r="Z5" s="738"/>
      <c r="AA5" s="738"/>
      <c r="AB5" s="738"/>
      <c r="AC5" s="738"/>
      <c r="AD5" s="738"/>
      <c r="AE5" s="738"/>
      <c r="AF5" s="738"/>
      <c r="AG5" s="738"/>
      <c r="AH5" s="738"/>
      <c r="AI5" s="738"/>
      <c r="AJ5" s="738"/>
      <c r="AK5" s="738"/>
    </row>
    <row r="6" spans="1:37" ht="33.75" customHeight="1" x14ac:dyDescent="0.25">
      <c r="A6" s="739" t="s">
        <v>7</v>
      </c>
      <c r="B6" s="739"/>
      <c r="C6" s="740">
        <v>2024</v>
      </c>
      <c r="D6" s="740"/>
      <c r="E6" s="740"/>
      <c r="F6" s="740"/>
      <c r="G6" s="740"/>
      <c r="H6" s="730" t="s">
        <v>8</v>
      </c>
      <c r="I6" s="730"/>
      <c r="J6" s="730"/>
      <c r="K6" s="740" t="s">
        <v>810</v>
      </c>
      <c r="L6" s="740"/>
      <c r="M6" s="740"/>
      <c r="N6" s="740"/>
      <c r="O6" s="109" t="s">
        <v>10</v>
      </c>
      <c r="P6" s="740" t="s">
        <v>957</v>
      </c>
      <c r="Q6" s="740"/>
      <c r="R6" s="740"/>
      <c r="S6" s="740"/>
      <c r="T6" s="740"/>
      <c r="U6" s="233" t="s">
        <v>811</v>
      </c>
      <c r="V6" s="188">
        <v>45503</v>
      </c>
      <c r="W6" s="741" t="s">
        <v>1049</v>
      </c>
      <c r="X6" s="742"/>
      <c r="Y6" s="110"/>
      <c r="Z6" s="223"/>
      <c r="AA6" s="743"/>
      <c r="AB6" s="743"/>
      <c r="AC6" s="743"/>
      <c r="AD6" s="743"/>
      <c r="AE6" s="743"/>
      <c r="AF6" s="743"/>
      <c r="AG6" s="743"/>
      <c r="AH6" s="743"/>
      <c r="AI6" s="743"/>
      <c r="AJ6" s="743"/>
      <c r="AK6" s="744"/>
    </row>
    <row r="7" spans="1:37" x14ac:dyDescent="0.25">
      <c r="A7" s="731"/>
      <c r="B7" s="731"/>
      <c r="C7" s="731"/>
      <c r="D7" s="731"/>
      <c r="E7" s="731"/>
      <c r="F7" s="731"/>
      <c r="G7" s="731"/>
      <c r="H7" s="731"/>
      <c r="I7" s="731"/>
      <c r="J7" s="731"/>
      <c r="K7" s="731"/>
      <c r="L7" s="731"/>
      <c r="M7" s="731"/>
      <c r="N7" s="731"/>
      <c r="O7" s="731"/>
      <c r="P7" s="731"/>
      <c r="Q7" s="731"/>
      <c r="R7" s="731"/>
      <c r="S7" s="731"/>
      <c r="T7" s="731"/>
      <c r="U7" s="732" t="s">
        <v>12</v>
      </c>
      <c r="V7" s="732"/>
      <c r="W7" s="732"/>
      <c r="X7" s="732"/>
      <c r="Y7" s="733"/>
      <c r="Z7" s="733"/>
      <c r="AA7" s="733"/>
      <c r="AB7" s="733"/>
      <c r="AC7" s="733"/>
      <c r="AD7" s="733"/>
      <c r="AE7" s="733"/>
      <c r="AF7" s="111"/>
      <c r="AG7" s="734" t="s">
        <v>13</v>
      </c>
      <c r="AH7" s="734"/>
      <c r="AI7" s="734"/>
      <c r="AJ7" s="734"/>
      <c r="AK7" s="735" t="s">
        <v>14</v>
      </c>
    </row>
    <row r="8" spans="1:37" ht="51" x14ac:dyDescent="0.25">
      <c r="A8" s="112" t="s">
        <v>15</v>
      </c>
      <c r="B8" s="112" t="s">
        <v>16</v>
      </c>
      <c r="C8" s="112" t="s">
        <v>15</v>
      </c>
      <c r="D8" s="112" t="s">
        <v>17</v>
      </c>
      <c r="E8" s="112" t="s">
        <v>18</v>
      </c>
      <c r="F8" s="112" t="s">
        <v>15</v>
      </c>
      <c r="G8" s="112" t="s">
        <v>17</v>
      </c>
      <c r="H8" s="112" t="s">
        <v>19</v>
      </c>
      <c r="I8" s="112" t="s">
        <v>20</v>
      </c>
      <c r="J8" s="112" t="s">
        <v>21</v>
      </c>
      <c r="K8" s="112" t="s">
        <v>22</v>
      </c>
      <c r="L8" s="112" t="s">
        <v>23</v>
      </c>
      <c r="M8" s="112" t="s">
        <v>15</v>
      </c>
      <c r="N8" s="112" t="s">
        <v>17</v>
      </c>
      <c r="O8" s="112" t="s">
        <v>24</v>
      </c>
      <c r="P8" s="112" t="s">
        <v>25</v>
      </c>
      <c r="Q8" s="112" t="s">
        <v>26</v>
      </c>
      <c r="R8" s="112" t="s">
        <v>27</v>
      </c>
      <c r="S8" s="112" t="s">
        <v>28</v>
      </c>
      <c r="T8" s="112" t="s">
        <v>29</v>
      </c>
      <c r="U8" s="234" t="s">
        <v>30</v>
      </c>
      <c r="V8" s="113" t="s">
        <v>31</v>
      </c>
      <c r="W8" s="113" t="s">
        <v>32</v>
      </c>
      <c r="X8" s="113" t="s">
        <v>33</v>
      </c>
      <c r="Y8" s="114" t="s">
        <v>34</v>
      </c>
      <c r="Z8" s="114" t="s">
        <v>982</v>
      </c>
      <c r="AA8" s="115" t="s">
        <v>35</v>
      </c>
      <c r="AB8" s="115" t="s">
        <v>1046</v>
      </c>
      <c r="AC8" s="116" t="s">
        <v>36</v>
      </c>
      <c r="AD8" s="117" t="s">
        <v>37</v>
      </c>
      <c r="AE8" s="118" t="s">
        <v>38</v>
      </c>
      <c r="AF8" s="119" t="s">
        <v>39</v>
      </c>
      <c r="AG8" s="120" t="s">
        <v>40</v>
      </c>
      <c r="AH8" s="120" t="s">
        <v>41</v>
      </c>
      <c r="AI8" s="120" t="s">
        <v>42</v>
      </c>
      <c r="AJ8" s="121" t="s">
        <v>43</v>
      </c>
      <c r="AK8" s="735"/>
    </row>
    <row r="9" spans="1:37" s="254" customFormat="1" ht="67.5" x14ac:dyDescent="0.25">
      <c r="A9" s="426">
        <v>1</v>
      </c>
      <c r="B9" s="427" t="s">
        <v>44</v>
      </c>
      <c r="C9" s="426">
        <v>12</v>
      </c>
      <c r="D9" s="426" t="s">
        <v>818</v>
      </c>
      <c r="E9" s="427" t="s">
        <v>64</v>
      </c>
      <c r="F9" s="426">
        <v>1</v>
      </c>
      <c r="G9" s="426" t="s">
        <v>69</v>
      </c>
      <c r="H9" s="428" t="s">
        <v>812</v>
      </c>
      <c r="I9" s="426">
        <v>9</v>
      </c>
      <c r="J9" s="426"/>
      <c r="K9" s="427" t="s">
        <v>813</v>
      </c>
      <c r="L9" s="429">
        <v>2020051290054</v>
      </c>
      <c r="M9" s="426">
        <v>1</v>
      </c>
      <c r="N9" s="426">
        <v>11211</v>
      </c>
      <c r="O9" s="427" t="s">
        <v>814</v>
      </c>
      <c r="P9" s="426" t="s">
        <v>50</v>
      </c>
      <c r="Q9" s="426">
        <v>4</v>
      </c>
      <c r="R9" s="426" t="s">
        <v>51</v>
      </c>
      <c r="S9" s="430">
        <v>1</v>
      </c>
      <c r="T9" s="427" t="s">
        <v>815</v>
      </c>
      <c r="U9" s="431" t="s">
        <v>819</v>
      </c>
      <c r="V9" s="426" t="s">
        <v>816</v>
      </c>
      <c r="W9" s="430">
        <v>1</v>
      </c>
      <c r="X9" s="432" t="s">
        <v>172</v>
      </c>
      <c r="Y9" s="430">
        <v>0</v>
      </c>
      <c r="Z9" s="430">
        <v>0</v>
      </c>
      <c r="AA9" s="433">
        <v>0</v>
      </c>
      <c r="AB9" s="433">
        <v>0</v>
      </c>
      <c r="AC9" s="433">
        <v>0</v>
      </c>
      <c r="AD9" s="433">
        <v>1</v>
      </c>
      <c r="AE9" s="434">
        <v>0</v>
      </c>
      <c r="AF9" s="434">
        <v>0</v>
      </c>
      <c r="AG9" s="58">
        <v>126000000</v>
      </c>
      <c r="AH9" s="421" t="s">
        <v>208</v>
      </c>
      <c r="AI9" s="275" t="s">
        <v>155</v>
      </c>
      <c r="AJ9" s="435">
        <v>0</v>
      </c>
      <c r="AK9" s="436"/>
    </row>
    <row r="10" spans="1:37" s="254" customFormat="1" ht="67.5" x14ac:dyDescent="0.25">
      <c r="A10" s="426">
        <v>1</v>
      </c>
      <c r="B10" s="427" t="s">
        <v>44</v>
      </c>
      <c r="C10" s="426">
        <v>12</v>
      </c>
      <c r="D10" s="426" t="s">
        <v>820</v>
      </c>
      <c r="E10" s="427" t="s">
        <v>64</v>
      </c>
      <c r="F10" s="426">
        <v>1</v>
      </c>
      <c r="G10" s="426" t="s">
        <v>821</v>
      </c>
      <c r="H10" s="428" t="s">
        <v>812</v>
      </c>
      <c r="I10" s="426">
        <v>9</v>
      </c>
      <c r="J10" s="426"/>
      <c r="K10" s="427" t="s">
        <v>813</v>
      </c>
      <c r="L10" s="429">
        <v>2020051290054</v>
      </c>
      <c r="M10" s="426">
        <v>1</v>
      </c>
      <c r="N10" s="426">
        <v>11211</v>
      </c>
      <c r="O10" s="427" t="s">
        <v>814</v>
      </c>
      <c r="P10" s="426" t="s">
        <v>50</v>
      </c>
      <c r="Q10" s="426">
        <v>4</v>
      </c>
      <c r="R10" s="426" t="s">
        <v>51</v>
      </c>
      <c r="S10" s="430">
        <v>1</v>
      </c>
      <c r="T10" s="427" t="s">
        <v>815</v>
      </c>
      <c r="U10" s="431" t="s">
        <v>822</v>
      </c>
      <c r="V10" s="426" t="s">
        <v>816</v>
      </c>
      <c r="W10" s="430">
        <v>1</v>
      </c>
      <c r="X10" s="432" t="s">
        <v>172</v>
      </c>
      <c r="Y10" s="430">
        <v>1</v>
      </c>
      <c r="Z10" s="430">
        <v>1</v>
      </c>
      <c r="AA10" s="433">
        <v>0</v>
      </c>
      <c r="AB10" s="433">
        <v>0</v>
      </c>
      <c r="AC10" s="433">
        <v>0</v>
      </c>
      <c r="AD10" s="433">
        <v>0</v>
      </c>
      <c r="AE10" s="434">
        <v>0</v>
      </c>
      <c r="AF10" s="434">
        <v>0</v>
      </c>
      <c r="AG10" s="58">
        <v>126000000</v>
      </c>
      <c r="AH10" s="421" t="s">
        <v>208</v>
      </c>
      <c r="AI10" s="275" t="s">
        <v>155</v>
      </c>
      <c r="AJ10" s="435">
        <v>34266920</v>
      </c>
      <c r="AK10" s="437"/>
    </row>
    <row r="11" spans="1:37" s="254" customFormat="1" ht="54" x14ac:dyDescent="0.25">
      <c r="A11" s="426">
        <v>1</v>
      </c>
      <c r="B11" s="427" t="s">
        <v>44</v>
      </c>
      <c r="C11" s="426">
        <v>12</v>
      </c>
      <c r="D11" s="426" t="s">
        <v>197</v>
      </c>
      <c r="E11" s="427" t="s">
        <v>64</v>
      </c>
      <c r="F11" s="426">
        <v>1</v>
      </c>
      <c r="G11" s="426" t="s">
        <v>823</v>
      </c>
      <c r="H11" s="428" t="s">
        <v>812</v>
      </c>
      <c r="I11" s="426">
        <v>9</v>
      </c>
      <c r="J11" s="426"/>
      <c r="K11" s="427" t="s">
        <v>813</v>
      </c>
      <c r="L11" s="429">
        <v>2020051290054</v>
      </c>
      <c r="M11" s="426">
        <v>1</v>
      </c>
      <c r="N11" s="426">
        <v>11211</v>
      </c>
      <c r="O11" s="427" t="s">
        <v>814</v>
      </c>
      <c r="P11" s="426" t="s">
        <v>50</v>
      </c>
      <c r="Q11" s="426">
        <v>4</v>
      </c>
      <c r="R11" s="426" t="s">
        <v>51</v>
      </c>
      <c r="S11" s="430">
        <v>1</v>
      </c>
      <c r="T11" s="427" t="s">
        <v>815</v>
      </c>
      <c r="U11" s="431" t="s">
        <v>824</v>
      </c>
      <c r="V11" s="426" t="s">
        <v>816</v>
      </c>
      <c r="W11" s="430">
        <v>400</v>
      </c>
      <c r="X11" s="432" t="s">
        <v>172</v>
      </c>
      <c r="Y11" s="430">
        <v>100</v>
      </c>
      <c r="Z11" s="430">
        <v>150</v>
      </c>
      <c r="AA11" s="433">
        <v>100</v>
      </c>
      <c r="AB11" s="433">
        <v>2740</v>
      </c>
      <c r="AC11" s="433">
        <v>100</v>
      </c>
      <c r="AD11" s="433">
        <v>100</v>
      </c>
      <c r="AE11" s="434">
        <v>0</v>
      </c>
      <c r="AF11" s="434">
        <v>0</v>
      </c>
      <c r="AG11" s="58">
        <v>173000000</v>
      </c>
      <c r="AH11" s="421" t="s">
        <v>225</v>
      </c>
      <c r="AI11" s="275" t="s">
        <v>155</v>
      </c>
      <c r="AJ11" s="435">
        <v>192135353</v>
      </c>
      <c r="AK11" s="436"/>
    </row>
    <row r="12" spans="1:37" s="254" customFormat="1" ht="40.5" x14ac:dyDescent="0.25">
      <c r="A12" s="426">
        <v>1</v>
      </c>
      <c r="B12" s="427" t="s">
        <v>44</v>
      </c>
      <c r="C12" s="426">
        <v>12</v>
      </c>
      <c r="D12" s="426" t="s">
        <v>826</v>
      </c>
      <c r="E12" s="427" t="s">
        <v>64</v>
      </c>
      <c r="F12" s="426">
        <v>1</v>
      </c>
      <c r="G12" s="426" t="s">
        <v>827</v>
      </c>
      <c r="H12" s="428" t="s">
        <v>812</v>
      </c>
      <c r="I12" s="426">
        <v>9</v>
      </c>
      <c r="J12" s="426"/>
      <c r="K12" s="427" t="s">
        <v>813</v>
      </c>
      <c r="L12" s="429">
        <v>2020051290054</v>
      </c>
      <c r="M12" s="426">
        <v>3</v>
      </c>
      <c r="N12" s="426">
        <v>11213</v>
      </c>
      <c r="O12" s="427" t="s">
        <v>828</v>
      </c>
      <c r="P12" s="426" t="s">
        <v>50</v>
      </c>
      <c r="Q12" s="426">
        <v>4</v>
      </c>
      <c r="R12" s="426" t="s">
        <v>51</v>
      </c>
      <c r="S12" s="430">
        <v>1</v>
      </c>
      <c r="T12" s="427" t="s">
        <v>815</v>
      </c>
      <c r="U12" s="431" t="s">
        <v>829</v>
      </c>
      <c r="V12" s="426" t="s">
        <v>816</v>
      </c>
      <c r="W12" s="430">
        <v>1</v>
      </c>
      <c r="X12" s="432" t="s">
        <v>190</v>
      </c>
      <c r="Y12" s="430">
        <v>0</v>
      </c>
      <c r="Z12" s="430">
        <v>0</v>
      </c>
      <c r="AA12" s="433">
        <v>0</v>
      </c>
      <c r="AB12" s="433">
        <v>0</v>
      </c>
      <c r="AC12" s="433">
        <v>0</v>
      </c>
      <c r="AD12" s="433">
        <v>1</v>
      </c>
      <c r="AE12" s="434">
        <v>0</v>
      </c>
      <c r="AF12" s="434">
        <v>0</v>
      </c>
      <c r="AG12" s="58">
        <v>72000000</v>
      </c>
      <c r="AH12" s="421" t="s">
        <v>231</v>
      </c>
      <c r="AI12" s="275" t="s">
        <v>155</v>
      </c>
      <c r="AJ12" s="435">
        <v>0</v>
      </c>
      <c r="AK12" s="436"/>
    </row>
    <row r="13" spans="1:37" s="254" customFormat="1" ht="40.5" x14ac:dyDescent="0.25">
      <c r="A13" s="426">
        <v>1</v>
      </c>
      <c r="B13" s="427" t="s">
        <v>44</v>
      </c>
      <c r="C13" s="426">
        <v>12</v>
      </c>
      <c r="D13" s="426" t="s">
        <v>830</v>
      </c>
      <c r="E13" s="427" t="s">
        <v>64</v>
      </c>
      <c r="F13" s="426">
        <v>1</v>
      </c>
      <c r="G13" s="426" t="s">
        <v>831</v>
      </c>
      <c r="H13" s="428" t="s">
        <v>812</v>
      </c>
      <c r="I13" s="426">
        <v>9</v>
      </c>
      <c r="J13" s="426"/>
      <c r="K13" s="427" t="s">
        <v>813</v>
      </c>
      <c r="L13" s="429">
        <v>2020051290054</v>
      </c>
      <c r="M13" s="426">
        <v>3</v>
      </c>
      <c r="N13" s="426">
        <v>11213</v>
      </c>
      <c r="O13" s="427" t="s">
        <v>828</v>
      </c>
      <c r="P13" s="426" t="s">
        <v>50</v>
      </c>
      <c r="Q13" s="426">
        <v>4</v>
      </c>
      <c r="R13" s="426" t="s">
        <v>51</v>
      </c>
      <c r="S13" s="430">
        <v>1</v>
      </c>
      <c r="T13" s="427" t="s">
        <v>815</v>
      </c>
      <c r="U13" s="431" t="s">
        <v>832</v>
      </c>
      <c r="V13" s="438" t="s">
        <v>816</v>
      </c>
      <c r="W13" s="430">
        <v>1</v>
      </c>
      <c r="X13" s="432" t="s">
        <v>190</v>
      </c>
      <c r="Y13" s="430">
        <v>0</v>
      </c>
      <c r="Z13" s="430">
        <v>0</v>
      </c>
      <c r="AA13" s="433">
        <v>0</v>
      </c>
      <c r="AB13" s="433">
        <v>0</v>
      </c>
      <c r="AC13" s="433">
        <v>0</v>
      </c>
      <c r="AD13" s="433">
        <v>1</v>
      </c>
      <c r="AE13" s="434">
        <v>0</v>
      </c>
      <c r="AF13" s="434">
        <v>0</v>
      </c>
      <c r="AG13" s="58">
        <v>72000000</v>
      </c>
      <c r="AH13" s="421" t="s">
        <v>231</v>
      </c>
      <c r="AI13" s="275" t="s">
        <v>155</v>
      </c>
      <c r="AJ13" s="435">
        <v>0</v>
      </c>
      <c r="AK13" s="436"/>
    </row>
    <row r="14" spans="1:37" s="254" customFormat="1" ht="40.5" x14ac:dyDescent="0.25">
      <c r="A14" s="426">
        <v>1</v>
      </c>
      <c r="B14" s="427" t="s">
        <v>44</v>
      </c>
      <c r="C14" s="426">
        <v>12</v>
      </c>
      <c r="D14" s="426" t="s">
        <v>833</v>
      </c>
      <c r="E14" s="427" t="s">
        <v>64</v>
      </c>
      <c r="F14" s="426">
        <v>1</v>
      </c>
      <c r="G14" s="426" t="s">
        <v>834</v>
      </c>
      <c r="H14" s="428" t="s">
        <v>812</v>
      </c>
      <c r="I14" s="426">
        <v>9</v>
      </c>
      <c r="J14" s="426"/>
      <c r="K14" s="427" t="s">
        <v>813</v>
      </c>
      <c r="L14" s="429">
        <v>2020051290054</v>
      </c>
      <c r="M14" s="426">
        <v>3</v>
      </c>
      <c r="N14" s="426">
        <v>11213</v>
      </c>
      <c r="O14" s="427" t="s">
        <v>828</v>
      </c>
      <c r="P14" s="426" t="s">
        <v>50</v>
      </c>
      <c r="Q14" s="426">
        <v>4</v>
      </c>
      <c r="R14" s="426" t="s">
        <v>51</v>
      </c>
      <c r="S14" s="430">
        <v>1</v>
      </c>
      <c r="T14" s="427" t="s">
        <v>815</v>
      </c>
      <c r="U14" s="431" t="s">
        <v>835</v>
      </c>
      <c r="V14" s="426" t="s">
        <v>816</v>
      </c>
      <c r="W14" s="430">
        <v>1</v>
      </c>
      <c r="X14" s="432" t="s">
        <v>190</v>
      </c>
      <c r="Y14" s="430">
        <v>0</v>
      </c>
      <c r="Z14" s="430">
        <v>0</v>
      </c>
      <c r="AA14" s="433">
        <v>0</v>
      </c>
      <c r="AB14" s="433">
        <v>0</v>
      </c>
      <c r="AC14" s="433">
        <v>0</v>
      </c>
      <c r="AD14" s="433">
        <v>1</v>
      </c>
      <c r="AE14" s="434">
        <v>0</v>
      </c>
      <c r="AF14" s="434">
        <v>0</v>
      </c>
      <c r="AG14" s="58">
        <v>72589000</v>
      </c>
      <c r="AH14" s="421" t="s">
        <v>231</v>
      </c>
      <c r="AI14" s="275" t="s">
        <v>155</v>
      </c>
      <c r="AJ14" s="435">
        <v>0</v>
      </c>
      <c r="AK14" s="436"/>
    </row>
    <row r="15" spans="1:37" s="254" customFormat="1" ht="40.5" x14ac:dyDescent="0.25">
      <c r="A15" s="426">
        <v>1</v>
      </c>
      <c r="B15" s="427" t="s">
        <v>44</v>
      </c>
      <c r="C15" s="426">
        <v>12</v>
      </c>
      <c r="D15" s="426" t="s">
        <v>836</v>
      </c>
      <c r="E15" s="427" t="s">
        <v>64</v>
      </c>
      <c r="F15" s="426">
        <v>1</v>
      </c>
      <c r="G15" s="426" t="s">
        <v>837</v>
      </c>
      <c r="H15" s="428" t="s">
        <v>812</v>
      </c>
      <c r="I15" s="426">
        <v>9</v>
      </c>
      <c r="J15" s="426"/>
      <c r="K15" s="427" t="s">
        <v>813</v>
      </c>
      <c r="L15" s="429">
        <v>2020051290054</v>
      </c>
      <c r="M15" s="426">
        <v>3</v>
      </c>
      <c r="N15" s="426">
        <v>11213</v>
      </c>
      <c r="O15" s="427" t="s">
        <v>828</v>
      </c>
      <c r="P15" s="426" t="s">
        <v>50</v>
      </c>
      <c r="Q15" s="426">
        <v>4</v>
      </c>
      <c r="R15" s="426" t="s">
        <v>51</v>
      </c>
      <c r="S15" s="430">
        <v>1</v>
      </c>
      <c r="T15" s="427" t="s">
        <v>815</v>
      </c>
      <c r="U15" s="431" t="s">
        <v>838</v>
      </c>
      <c r="V15" s="426" t="s">
        <v>816</v>
      </c>
      <c r="W15" s="430">
        <v>1</v>
      </c>
      <c r="X15" s="432" t="s">
        <v>190</v>
      </c>
      <c r="Y15" s="430">
        <v>0</v>
      </c>
      <c r="Z15" s="430">
        <v>0</v>
      </c>
      <c r="AA15" s="433">
        <v>0</v>
      </c>
      <c r="AB15" s="433">
        <v>0</v>
      </c>
      <c r="AC15" s="433">
        <v>0</v>
      </c>
      <c r="AD15" s="433">
        <v>1</v>
      </c>
      <c r="AE15" s="434">
        <v>0</v>
      </c>
      <c r="AF15" s="434">
        <v>0</v>
      </c>
      <c r="AG15" s="58">
        <v>72000000</v>
      </c>
      <c r="AH15" s="421" t="s">
        <v>231</v>
      </c>
      <c r="AI15" s="275" t="s">
        <v>155</v>
      </c>
      <c r="AJ15" s="435">
        <v>0</v>
      </c>
      <c r="AK15" s="436"/>
    </row>
    <row r="16" spans="1:37" s="254" customFormat="1" ht="40.5" x14ac:dyDescent="0.25">
      <c r="A16" s="426">
        <v>1</v>
      </c>
      <c r="B16" s="427" t="s">
        <v>44</v>
      </c>
      <c r="C16" s="426">
        <v>12</v>
      </c>
      <c r="D16" s="426" t="s">
        <v>839</v>
      </c>
      <c r="E16" s="427" t="s">
        <v>64</v>
      </c>
      <c r="F16" s="426">
        <v>1</v>
      </c>
      <c r="G16" s="426" t="s">
        <v>840</v>
      </c>
      <c r="H16" s="428" t="s">
        <v>812</v>
      </c>
      <c r="I16" s="426">
        <v>9</v>
      </c>
      <c r="J16" s="426"/>
      <c r="K16" s="427" t="s">
        <v>813</v>
      </c>
      <c r="L16" s="429">
        <v>2020051290054</v>
      </c>
      <c r="M16" s="426">
        <v>3</v>
      </c>
      <c r="N16" s="426">
        <v>11213</v>
      </c>
      <c r="O16" s="427" t="s">
        <v>828</v>
      </c>
      <c r="P16" s="426" t="s">
        <v>50</v>
      </c>
      <c r="Q16" s="426">
        <v>4</v>
      </c>
      <c r="R16" s="426" t="s">
        <v>51</v>
      </c>
      <c r="S16" s="430">
        <v>1</v>
      </c>
      <c r="T16" s="427" t="s">
        <v>815</v>
      </c>
      <c r="U16" s="431" t="s">
        <v>841</v>
      </c>
      <c r="V16" s="426" t="s">
        <v>816</v>
      </c>
      <c r="W16" s="430">
        <v>1</v>
      </c>
      <c r="X16" s="432" t="s">
        <v>190</v>
      </c>
      <c r="Y16" s="430">
        <v>0</v>
      </c>
      <c r="Z16" s="430">
        <v>0</v>
      </c>
      <c r="AA16" s="433">
        <v>0</v>
      </c>
      <c r="AB16" s="433">
        <v>0</v>
      </c>
      <c r="AC16" s="433">
        <v>0</v>
      </c>
      <c r="AD16" s="433">
        <v>1</v>
      </c>
      <c r="AE16" s="434">
        <v>0</v>
      </c>
      <c r="AF16" s="434">
        <v>0</v>
      </c>
      <c r="AG16" s="58">
        <v>72000000</v>
      </c>
      <c r="AH16" s="421" t="s">
        <v>231</v>
      </c>
      <c r="AI16" s="275" t="s">
        <v>155</v>
      </c>
      <c r="AJ16" s="435">
        <v>0</v>
      </c>
      <c r="AK16" s="436"/>
    </row>
    <row r="17" spans="1:37" s="254" customFormat="1" ht="40.5" x14ac:dyDescent="0.25">
      <c r="A17" s="426">
        <v>1</v>
      </c>
      <c r="B17" s="427" t="s">
        <v>44</v>
      </c>
      <c r="C17" s="426">
        <v>12</v>
      </c>
      <c r="D17" s="426" t="s">
        <v>842</v>
      </c>
      <c r="E17" s="427" t="s">
        <v>64</v>
      </c>
      <c r="F17" s="426">
        <v>1</v>
      </c>
      <c r="G17" s="426" t="s">
        <v>843</v>
      </c>
      <c r="H17" s="428" t="s">
        <v>812</v>
      </c>
      <c r="I17" s="426">
        <v>9</v>
      </c>
      <c r="J17" s="426"/>
      <c r="K17" s="427" t="s">
        <v>813</v>
      </c>
      <c r="L17" s="429">
        <v>2020051290054</v>
      </c>
      <c r="M17" s="426">
        <v>3</v>
      </c>
      <c r="N17" s="426">
        <v>11213</v>
      </c>
      <c r="O17" s="427" t="s">
        <v>828</v>
      </c>
      <c r="P17" s="426" t="s">
        <v>50</v>
      </c>
      <c r="Q17" s="426">
        <v>4</v>
      </c>
      <c r="R17" s="426" t="s">
        <v>51</v>
      </c>
      <c r="S17" s="430">
        <v>1</v>
      </c>
      <c r="T17" s="427" t="s">
        <v>815</v>
      </c>
      <c r="U17" s="431" t="s">
        <v>844</v>
      </c>
      <c r="V17" s="426" t="s">
        <v>816</v>
      </c>
      <c r="W17" s="430">
        <v>1</v>
      </c>
      <c r="X17" s="432" t="s">
        <v>190</v>
      </c>
      <c r="Y17" s="430">
        <v>0</v>
      </c>
      <c r="Z17" s="430">
        <v>0</v>
      </c>
      <c r="AA17" s="433">
        <v>0</v>
      </c>
      <c r="AB17" s="433">
        <v>0</v>
      </c>
      <c r="AC17" s="433">
        <v>0</v>
      </c>
      <c r="AD17" s="433">
        <v>1</v>
      </c>
      <c r="AE17" s="434">
        <v>0</v>
      </c>
      <c r="AF17" s="434">
        <v>0</v>
      </c>
      <c r="AG17" s="58">
        <v>72000000</v>
      </c>
      <c r="AH17" s="421" t="s">
        <v>231</v>
      </c>
      <c r="AI17" s="275" t="s">
        <v>155</v>
      </c>
      <c r="AJ17" s="435">
        <v>0</v>
      </c>
      <c r="AK17" s="436"/>
    </row>
    <row r="18" spans="1:37" s="254" customFormat="1" ht="94.5" x14ac:dyDescent="0.25">
      <c r="A18" s="426">
        <v>1</v>
      </c>
      <c r="B18" s="427" t="s">
        <v>44</v>
      </c>
      <c r="C18" s="426">
        <v>12</v>
      </c>
      <c r="D18" s="426" t="s">
        <v>203</v>
      </c>
      <c r="E18" s="427" t="s">
        <v>64</v>
      </c>
      <c r="F18" s="426">
        <v>1</v>
      </c>
      <c r="G18" s="426" t="s">
        <v>845</v>
      </c>
      <c r="H18" s="428" t="s">
        <v>812</v>
      </c>
      <c r="I18" s="426">
        <v>9</v>
      </c>
      <c r="J18" s="426"/>
      <c r="K18" s="427" t="s">
        <v>813</v>
      </c>
      <c r="L18" s="429">
        <v>2020051290054</v>
      </c>
      <c r="M18" s="426">
        <v>3</v>
      </c>
      <c r="N18" s="426">
        <v>11213</v>
      </c>
      <c r="O18" s="427" t="s">
        <v>828</v>
      </c>
      <c r="P18" s="426" t="s">
        <v>50</v>
      </c>
      <c r="Q18" s="426">
        <v>4</v>
      </c>
      <c r="R18" s="426" t="s">
        <v>51</v>
      </c>
      <c r="S18" s="430">
        <v>1</v>
      </c>
      <c r="T18" s="427" t="s">
        <v>815</v>
      </c>
      <c r="U18" s="439" t="s">
        <v>976</v>
      </c>
      <c r="V18" s="426" t="s">
        <v>816</v>
      </c>
      <c r="W18" s="430">
        <v>80</v>
      </c>
      <c r="X18" s="432" t="s">
        <v>172</v>
      </c>
      <c r="Y18" s="430">
        <v>10</v>
      </c>
      <c r="Z18" s="430">
        <v>0</v>
      </c>
      <c r="AA18" s="433">
        <v>30</v>
      </c>
      <c r="AB18" s="433">
        <v>21</v>
      </c>
      <c r="AC18" s="433">
        <v>30</v>
      </c>
      <c r="AD18" s="433">
        <v>10</v>
      </c>
      <c r="AE18" s="434">
        <v>0</v>
      </c>
      <c r="AF18" s="434">
        <v>0</v>
      </c>
      <c r="AG18" s="58">
        <v>45594000</v>
      </c>
      <c r="AH18" s="421" t="s">
        <v>225</v>
      </c>
      <c r="AI18" s="275" t="s">
        <v>155</v>
      </c>
      <c r="AJ18" s="435">
        <v>192135353</v>
      </c>
      <c r="AK18" s="436"/>
    </row>
    <row r="19" spans="1:37" s="254" customFormat="1" ht="40.5" x14ac:dyDescent="0.25">
      <c r="A19" s="426">
        <v>1</v>
      </c>
      <c r="B19" s="427" t="s">
        <v>44</v>
      </c>
      <c r="C19" s="426">
        <v>12</v>
      </c>
      <c r="D19" s="426" t="s">
        <v>846</v>
      </c>
      <c r="E19" s="427" t="s">
        <v>64</v>
      </c>
      <c r="F19" s="426">
        <v>1</v>
      </c>
      <c r="G19" s="426" t="s">
        <v>847</v>
      </c>
      <c r="H19" s="428" t="s">
        <v>812</v>
      </c>
      <c r="I19" s="426">
        <v>9</v>
      </c>
      <c r="J19" s="426"/>
      <c r="K19" s="427" t="s">
        <v>813</v>
      </c>
      <c r="L19" s="429">
        <v>2020051290054</v>
      </c>
      <c r="M19" s="426">
        <v>3</v>
      </c>
      <c r="N19" s="426">
        <v>11213</v>
      </c>
      <c r="O19" s="427" t="s">
        <v>828</v>
      </c>
      <c r="P19" s="426" t="s">
        <v>50</v>
      </c>
      <c r="Q19" s="426">
        <v>4</v>
      </c>
      <c r="R19" s="426" t="s">
        <v>51</v>
      </c>
      <c r="S19" s="430">
        <v>1</v>
      </c>
      <c r="T19" s="427" t="s">
        <v>815</v>
      </c>
      <c r="U19" s="440" t="s">
        <v>848</v>
      </c>
      <c r="V19" s="426" t="s">
        <v>816</v>
      </c>
      <c r="W19" s="430">
        <v>1</v>
      </c>
      <c r="X19" s="432" t="s">
        <v>190</v>
      </c>
      <c r="Y19" s="430">
        <v>0</v>
      </c>
      <c r="Z19" s="430">
        <v>0</v>
      </c>
      <c r="AA19" s="433">
        <v>0</v>
      </c>
      <c r="AB19" s="433">
        <v>0</v>
      </c>
      <c r="AC19" s="433">
        <v>1</v>
      </c>
      <c r="AD19" s="433">
        <v>0</v>
      </c>
      <c r="AE19" s="434">
        <v>0</v>
      </c>
      <c r="AF19" s="434">
        <v>0</v>
      </c>
      <c r="AG19" s="58">
        <v>125000000</v>
      </c>
      <c r="AH19" s="421" t="s">
        <v>208</v>
      </c>
      <c r="AI19" s="275" t="s">
        <v>155</v>
      </c>
      <c r="AJ19" s="435">
        <v>0</v>
      </c>
      <c r="AK19" s="436"/>
    </row>
    <row r="20" spans="1:37" s="254" customFormat="1" ht="40.5" x14ac:dyDescent="0.25">
      <c r="A20" s="426">
        <v>1</v>
      </c>
      <c r="B20" s="427" t="s">
        <v>44</v>
      </c>
      <c r="C20" s="426">
        <v>12</v>
      </c>
      <c r="D20" s="426" t="s">
        <v>849</v>
      </c>
      <c r="E20" s="427" t="s">
        <v>64</v>
      </c>
      <c r="F20" s="426">
        <v>1</v>
      </c>
      <c r="G20" s="426" t="s">
        <v>850</v>
      </c>
      <c r="H20" s="428" t="s">
        <v>812</v>
      </c>
      <c r="I20" s="426">
        <v>9</v>
      </c>
      <c r="J20" s="426"/>
      <c r="K20" s="427" t="s">
        <v>813</v>
      </c>
      <c r="L20" s="429">
        <v>2020051290054</v>
      </c>
      <c r="M20" s="426">
        <v>3</v>
      </c>
      <c r="N20" s="426">
        <v>11213</v>
      </c>
      <c r="O20" s="427" t="s">
        <v>828</v>
      </c>
      <c r="P20" s="426" t="s">
        <v>50</v>
      </c>
      <c r="Q20" s="426">
        <v>4</v>
      </c>
      <c r="R20" s="426" t="s">
        <v>51</v>
      </c>
      <c r="S20" s="430">
        <v>1</v>
      </c>
      <c r="T20" s="427" t="s">
        <v>815</v>
      </c>
      <c r="U20" s="440" t="s">
        <v>851</v>
      </c>
      <c r="V20" s="426" t="s">
        <v>816</v>
      </c>
      <c r="W20" s="430">
        <v>1</v>
      </c>
      <c r="X20" s="432" t="s">
        <v>190</v>
      </c>
      <c r="Y20" s="430">
        <v>0</v>
      </c>
      <c r="Z20" s="430">
        <v>0</v>
      </c>
      <c r="AA20" s="433">
        <v>0</v>
      </c>
      <c r="AB20" s="433">
        <v>0</v>
      </c>
      <c r="AC20" s="433">
        <v>0</v>
      </c>
      <c r="AD20" s="433">
        <v>1</v>
      </c>
      <c r="AE20" s="434">
        <v>0</v>
      </c>
      <c r="AF20" s="434">
        <v>0</v>
      </c>
      <c r="AG20" s="435">
        <v>100000000</v>
      </c>
      <c r="AH20" s="421" t="s">
        <v>231</v>
      </c>
      <c r="AI20" s="275" t="s">
        <v>155</v>
      </c>
      <c r="AJ20" s="435">
        <v>0</v>
      </c>
      <c r="AK20" s="436"/>
    </row>
    <row r="21" spans="1:37" s="254" customFormat="1" ht="67.5" x14ac:dyDescent="0.25">
      <c r="A21" s="426">
        <v>1</v>
      </c>
      <c r="B21" s="427" t="s">
        <v>44</v>
      </c>
      <c r="C21" s="426">
        <v>12</v>
      </c>
      <c r="D21" s="426" t="s">
        <v>853</v>
      </c>
      <c r="E21" s="427" t="s">
        <v>64</v>
      </c>
      <c r="F21" s="426">
        <v>1</v>
      </c>
      <c r="G21" s="426" t="s">
        <v>854</v>
      </c>
      <c r="H21" s="428" t="s">
        <v>812</v>
      </c>
      <c r="I21" s="426">
        <v>4</v>
      </c>
      <c r="J21" s="426"/>
      <c r="K21" s="427" t="s">
        <v>852</v>
      </c>
      <c r="L21" s="441">
        <v>2020051290062</v>
      </c>
      <c r="M21" s="426">
        <v>2</v>
      </c>
      <c r="N21" s="426">
        <v>11222</v>
      </c>
      <c r="O21" s="427" t="s">
        <v>855</v>
      </c>
      <c r="P21" s="426" t="s">
        <v>50</v>
      </c>
      <c r="Q21" s="426">
        <v>4</v>
      </c>
      <c r="R21" s="426" t="s">
        <v>51</v>
      </c>
      <c r="S21" s="430">
        <v>1</v>
      </c>
      <c r="T21" s="427" t="s">
        <v>815</v>
      </c>
      <c r="U21" s="440" t="s">
        <v>856</v>
      </c>
      <c r="V21" s="426" t="s">
        <v>825</v>
      </c>
      <c r="W21" s="442">
        <v>1</v>
      </c>
      <c r="X21" s="442" t="s">
        <v>190</v>
      </c>
      <c r="Y21" s="442">
        <v>0.25</v>
      </c>
      <c r="Z21" s="442">
        <v>0</v>
      </c>
      <c r="AA21" s="442">
        <v>0.5</v>
      </c>
      <c r="AB21" s="442">
        <v>0.42</v>
      </c>
      <c r="AC21" s="442">
        <v>0.75</v>
      </c>
      <c r="AD21" s="442">
        <v>1</v>
      </c>
      <c r="AE21" s="434">
        <v>0</v>
      </c>
      <c r="AF21" s="434">
        <v>0</v>
      </c>
      <c r="AG21" s="58">
        <v>21720000</v>
      </c>
      <c r="AH21" s="443" t="s">
        <v>221</v>
      </c>
      <c r="AI21" s="275" t="s">
        <v>155</v>
      </c>
      <c r="AJ21" s="435">
        <v>15937000</v>
      </c>
      <c r="AK21" s="436"/>
    </row>
    <row r="22" spans="1:37" s="254" customFormat="1" ht="67.5" x14ac:dyDescent="0.25">
      <c r="A22" s="426">
        <v>1</v>
      </c>
      <c r="B22" s="427" t="s">
        <v>44</v>
      </c>
      <c r="C22" s="426">
        <v>12</v>
      </c>
      <c r="D22" s="426" t="s">
        <v>857</v>
      </c>
      <c r="E22" s="427" t="s">
        <v>64</v>
      </c>
      <c r="F22" s="426">
        <v>1</v>
      </c>
      <c r="G22" s="426" t="s">
        <v>858</v>
      </c>
      <c r="H22" s="428" t="s">
        <v>812</v>
      </c>
      <c r="I22" s="426">
        <v>4</v>
      </c>
      <c r="J22" s="426"/>
      <c r="K22" s="427" t="s">
        <v>852</v>
      </c>
      <c r="L22" s="441">
        <v>2020051290062</v>
      </c>
      <c r="M22" s="426">
        <v>2</v>
      </c>
      <c r="N22" s="426">
        <v>11222</v>
      </c>
      <c r="O22" s="427" t="s">
        <v>855</v>
      </c>
      <c r="P22" s="426" t="s">
        <v>50</v>
      </c>
      <c r="Q22" s="426">
        <v>4</v>
      </c>
      <c r="R22" s="426" t="s">
        <v>51</v>
      </c>
      <c r="S22" s="444">
        <v>1</v>
      </c>
      <c r="T22" s="427" t="s">
        <v>815</v>
      </c>
      <c r="U22" s="440" t="s">
        <v>981</v>
      </c>
      <c r="V22" s="426" t="s">
        <v>816</v>
      </c>
      <c r="W22" s="430">
        <v>4</v>
      </c>
      <c r="X22" s="432" t="s">
        <v>817</v>
      </c>
      <c r="Y22" s="430">
        <v>1</v>
      </c>
      <c r="Z22" s="430">
        <v>0</v>
      </c>
      <c r="AA22" s="433">
        <v>1</v>
      </c>
      <c r="AB22" s="433">
        <v>1</v>
      </c>
      <c r="AC22" s="433">
        <v>1</v>
      </c>
      <c r="AD22" s="433">
        <v>1</v>
      </c>
      <c r="AE22" s="434">
        <v>0</v>
      </c>
      <c r="AF22" s="434">
        <v>0</v>
      </c>
      <c r="AG22" s="58">
        <v>21720000</v>
      </c>
      <c r="AH22" s="421" t="s">
        <v>221</v>
      </c>
      <c r="AI22" s="275" t="s">
        <v>155</v>
      </c>
      <c r="AJ22" s="435">
        <v>1000000</v>
      </c>
      <c r="AK22" s="436"/>
    </row>
    <row r="23" spans="1:37" s="254" customFormat="1" ht="67.5" x14ac:dyDescent="0.25">
      <c r="A23" s="426">
        <v>1</v>
      </c>
      <c r="B23" s="427" t="s">
        <v>44</v>
      </c>
      <c r="C23" s="426">
        <v>12</v>
      </c>
      <c r="D23" s="426" t="s">
        <v>859</v>
      </c>
      <c r="E23" s="427" t="s">
        <v>64</v>
      </c>
      <c r="F23" s="426">
        <v>1</v>
      </c>
      <c r="G23" s="426" t="s">
        <v>860</v>
      </c>
      <c r="H23" s="428" t="s">
        <v>812</v>
      </c>
      <c r="I23" s="426">
        <v>4</v>
      </c>
      <c r="J23" s="426"/>
      <c r="K23" s="427" t="s">
        <v>852</v>
      </c>
      <c r="L23" s="441">
        <v>2020051290062</v>
      </c>
      <c r="M23" s="426">
        <v>2</v>
      </c>
      <c r="N23" s="426">
        <v>11222</v>
      </c>
      <c r="O23" s="427" t="s">
        <v>855</v>
      </c>
      <c r="P23" s="426" t="s">
        <v>50</v>
      </c>
      <c r="Q23" s="426">
        <v>4</v>
      </c>
      <c r="R23" s="426" t="s">
        <v>51</v>
      </c>
      <c r="S23" s="444">
        <v>1</v>
      </c>
      <c r="T23" s="427" t="s">
        <v>815</v>
      </c>
      <c r="U23" s="431" t="s">
        <v>861</v>
      </c>
      <c r="V23" s="426" t="s">
        <v>825</v>
      </c>
      <c r="W23" s="442">
        <v>1</v>
      </c>
      <c r="X23" s="442" t="s">
        <v>190</v>
      </c>
      <c r="Y23" s="442">
        <v>0.25</v>
      </c>
      <c r="Z23" s="442">
        <v>0</v>
      </c>
      <c r="AA23" s="442">
        <v>0.5</v>
      </c>
      <c r="AB23" s="442">
        <v>0</v>
      </c>
      <c r="AC23" s="442">
        <v>0.75</v>
      </c>
      <c r="AD23" s="442">
        <v>1</v>
      </c>
      <c r="AE23" s="434">
        <v>0</v>
      </c>
      <c r="AF23" s="434">
        <v>0</v>
      </c>
      <c r="AG23" s="58">
        <v>21720000</v>
      </c>
      <c r="AH23" s="421" t="s">
        <v>221</v>
      </c>
      <c r="AI23" s="275" t="s">
        <v>155</v>
      </c>
      <c r="AJ23" s="435">
        <v>0</v>
      </c>
      <c r="AK23" s="436"/>
    </row>
    <row r="24" spans="1:37" s="254" customFormat="1" ht="94.5" x14ac:dyDescent="0.25">
      <c r="A24" s="426">
        <v>1</v>
      </c>
      <c r="B24" s="427" t="s">
        <v>44</v>
      </c>
      <c r="C24" s="426">
        <v>12</v>
      </c>
      <c r="D24" s="426" t="s">
        <v>862</v>
      </c>
      <c r="E24" s="427" t="s">
        <v>64</v>
      </c>
      <c r="F24" s="426">
        <v>1</v>
      </c>
      <c r="G24" s="426" t="s">
        <v>863</v>
      </c>
      <c r="H24" s="428" t="s">
        <v>812</v>
      </c>
      <c r="I24" s="426">
        <v>9</v>
      </c>
      <c r="J24" s="426"/>
      <c r="K24" s="427" t="s">
        <v>852</v>
      </c>
      <c r="L24" s="441">
        <v>2020051290062</v>
      </c>
      <c r="M24" s="426">
        <v>4</v>
      </c>
      <c r="N24" s="426">
        <v>11224</v>
      </c>
      <c r="O24" s="427" t="s">
        <v>864</v>
      </c>
      <c r="P24" s="426" t="s">
        <v>50</v>
      </c>
      <c r="Q24" s="426">
        <v>4</v>
      </c>
      <c r="R24" s="426" t="s">
        <v>51</v>
      </c>
      <c r="S24" s="444">
        <v>1</v>
      </c>
      <c r="T24" s="427" t="s">
        <v>815</v>
      </c>
      <c r="U24" s="440" t="s">
        <v>865</v>
      </c>
      <c r="V24" s="426" t="s">
        <v>825</v>
      </c>
      <c r="W24" s="442">
        <v>1</v>
      </c>
      <c r="X24" s="442" t="s">
        <v>190</v>
      </c>
      <c r="Y24" s="442">
        <v>0.25</v>
      </c>
      <c r="Z24" s="442">
        <v>0</v>
      </c>
      <c r="AA24" s="442">
        <v>0.5</v>
      </c>
      <c r="AB24" s="442">
        <v>0</v>
      </c>
      <c r="AC24" s="442">
        <v>0.75</v>
      </c>
      <c r="AD24" s="442">
        <v>1</v>
      </c>
      <c r="AE24" s="434">
        <v>0</v>
      </c>
      <c r="AF24" s="434">
        <v>0</v>
      </c>
      <c r="AG24" s="58">
        <v>21720000</v>
      </c>
      <c r="AH24" s="421" t="s">
        <v>221</v>
      </c>
      <c r="AI24" s="275" t="s">
        <v>155</v>
      </c>
      <c r="AJ24" s="435">
        <v>0</v>
      </c>
      <c r="AK24" s="436"/>
    </row>
    <row r="25" spans="1:37" s="254" customFormat="1" ht="54" x14ac:dyDescent="0.25">
      <c r="A25" s="426">
        <v>1</v>
      </c>
      <c r="B25" s="427" t="s">
        <v>44</v>
      </c>
      <c r="C25" s="426">
        <v>12</v>
      </c>
      <c r="D25" s="426" t="s">
        <v>866</v>
      </c>
      <c r="E25" s="427" t="s">
        <v>64</v>
      </c>
      <c r="F25" s="426">
        <v>1</v>
      </c>
      <c r="G25" s="426" t="s">
        <v>867</v>
      </c>
      <c r="H25" s="428" t="s">
        <v>812</v>
      </c>
      <c r="I25" s="426">
        <v>9</v>
      </c>
      <c r="J25" s="426"/>
      <c r="K25" s="427" t="s">
        <v>852</v>
      </c>
      <c r="L25" s="441">
        <v>2020051290062</v>
      </c>
      <c r="M25" s="426">
        <v>4</v>
      </c>
      <c r="N25" s="426">
        <v>11224</v>
      </c>
      <c r="O25" s="427" t="s">
        <v>864</v>
      </c>
      <c r="P25" s="426" t="s">
        <v>50</v>
      </c>
      <c r="Q25" s="426">
        <v>4</v>
      </c>
      <c r="R25" s="426" t="s">
        <v>51</v>
      </c>
      <c r="S25" s="444">
        <v>1</v>
      </c>
      <c r="T25" s="427" t="s">
        <v>815</v>
      </c>
      <c r="U25" s="440" t="s">
        <v>868</v>
      </c>
      <c r="V25" s="426" t="s">
        <v>816</v>
      </c>
      <c r="W25" s="430">
        <v>1</v>
      </c>
      <c r="X25" s="432" t="s">
        <v>172</v>
      </c>
      <c r="Y25" s="430">
        <v>0</v>
      </c>
      <c r="Z25" s="430">
        <v>0</v>
      </c>
      <c r="AA25" s="433">
        <v>0</v>
      </c>
      <c r="AB25" s="433">
        <v>0</v>
      </c>
      <c r="AC25" s="433">
        <v>1</v>
      </c>
      <c r="AD25" s="433">
        <v>0</v>
      </c>
      <c r="AE25" s="434">
        <v>0</v>
      </c>
      <c r="AF25" s="434">
        <v>0</v>
      </c>
      <c r="AG25" s="58">
        <v>21720000</v>
      </c>
      <c r="AH25" s="421" t="s">
        <v>221</v>
      </c>
      <c r="AI25" s="275" t="s">
        <v>155</v>
      </c>
      <c r="AJ25" s="435">
        <v>0</v>
      </c>
      <c r="AK25" s="436"/>
    </row>
    <row r="26" spans="1:37" s="254" customFormat="1" ht="54" x14ac:dyDescent="0.25">
      <c r="A26" s="426">
        <v>1</v>
      </c>
      <c r="B26" s="427" t="s">
        <v>44</v>
      </c>
      <c r="C26" s="426">
        <v>12</v>
      </c>
      <c r="D26" s="426" t="s">
        <v>871</v>
      </c>
      <c r="E26" s="427" t="s">
        <v>64</v>
      </c>
      <c r="F26" s="426">
        <v>1</v>
      </c>
      <c r="G26" s="426" t="s">
        <v>872</v>
      </c>
      <c r="H26" s="428" t="s">
        <v>812</v>
      </c>
      <c r="I26" s="426">
        <v>9</v>
      </c>
      <c r="J26" s="426"/>
      <c r="K26" s="427" t="s">
        <v>869</v>
      </c>
      <c r="L26" s="441">
        <v>2020051290059</v>
      </c>
      <c r="M26" s="426">
        <v>2</v>
      </c>
      <c r="N26" s="426">
        <v>11232</v>
      </c>
      <c r="O26" s="427" t="s">
        <v>870</v>
      </c>
      <c r="P26" s="426" t="s">
        <v>50</v>
      </c>
      <c r="Q26" s="426">
        <v>4</v>
      </c>
      <c r="R26" s="426" t="s">
        <v>51</v>
      </c>
      <c r="S26" s="444">
        <v>1</v>
      </c>
      <c r="T26" s="427" t="s">
        <v>815</v>
      </c>
      <c r="U26" s="440" t="s">
        <v>873</v>
      </c>
      <c r="V26" s="426" t="s">
        <v>816</v>
      </c>
      <c r="W26" s="430">
        <v>1</v>
      </c>
      <c r="X26" s="432" t="s">
        <v>190</v>
      </c>
      <c r="Y26" s="430">
        <v>0</v>
      </c>
      <c r="Z26" s="430">
        <v>0</v>
      </c>
      <c r="AA26" s="433">
        <v>1</v>
      </c>
      <c r="AB26" s="433">
        <v>0</v>
      </c>
      <c r="AC26" s="433">
        <v>0</v>
      </c>
      <c r="AD26" s="433">
        <v>0</v>
      </c>
      <c r="AE26" s="434">
        <v>0</v>
      </c>
      <c r="AF26" s="434">
        <v>0</v>
      </c>
      <c r="AG26" s="420">
        <v>37100000</v>
      </c>
      <c r="AH26" s="421" t="s">
        <v>291</v>
      </c>
      <c r="AI26" s="445" t="s">
        <v>958</v>
      </c>
      <c r="AJ26" s="435">
        <v>0</v>
      </c>
      <c r="AK26" s="437"/>
    </row>
    <row r="27" spans="1:37" s="254" customFormat="1" ht="67.5" x14ac:dyDescent="0.25">
      <c r="A27" s="426">
        <v>1</v>
      </c>
      <c r="B27" s="427" t="s">
        <v>44</v>
      </c>
      <c r="C27" s="426">
        <v>12</v>
      </c>
      <c r="D27" s="426" t="s">
        <v>874</v>
      </c>
      <c r="E27" s="427" t="s">
        <v>64</v>
      </c>
      <c r="F27" s="426">
        <v>1</v>
      </c>
      <c r="G27" s="426" t="s">
        <v>875</v>
      </c>
      <c r="H27" s="428" t="s">
        <v>812</v>
      </c>
      <c r="I27" s="426">
        <v>9</v>
      </c>
      <c r="J27" s="426"/>
      <c r="K27" s="427" t="s">
        <v>869</v>
      </c>
      <c r="L27" s="441">
        <v>2020051290059</v>
      </c>
      <c r="M27" s="426">
        <v>2</v>
      </c>
      <c r="N27" s="426">
        <v>11232</v>
      </c>
      <c r="O27" s="427" t="s">
        <v>870</v>
      </c>
      <c r="P27" s="426" t="s">
        <v>50</v>
      </c>
      <c r="Q27" s="426">
        <v>4</v>
      </c>
      <c r="R27" s="426" t="s">
        <v>51</v>
      </c>
      <c r="S27" s="444">
        <v>1</v>
      </c>
      <c r="T27" s="427" t="s">
        <v>815</v>
      </c>
      <c r="U27" s="440" t="s">
        <v>876</v>
      </c>
      <c r="V27" s="426" t="s">
        <v>816</v>
      </c>
      <c r="W27" s="430">
        <v>1</v>
      </c>
      <c r="X27" s="432" t="s">
        <v>190</v>
      </c>
      <c r="Y27" s="430">
        <v>0</v>
      </c>
      <c r="Z27" s="430">
        <v>0</v>
      </c>
      <c r="AA27" s="433">
        <v>0</v>
      </c>
      <c r="AB27" s="433">
        <v>0</v>
      </c>
      <c r="AC27" s="433">
        <v>1</v>
      </c>
      <c r="AD27" s="433">
        <v>0</v>
      </c>
      <c r="AE27" s="434">
        <v>0</v>
      </c>
      <c r="AF27" s="434">
        <v>0</v>
      </c>
      <c r="AG27" s="420">
        <v>117400000</v>
      </c>
      <c r="AH27" s="421" t="s">
        <v>196</v>
      </c>
      <c r="AI27" s="445" t="s">
        <v>155</v>
      </c>
      <c r="AJ27" s="435">
        <v>50533460</v>
      </c>
      <c r="AK27" s="436"/>
    </row>
    <row r="28" spans="1:37" s="254" customFormat="1" ht="57" x14ac:dyDescent="0.25">
      <c r="A28" s="426">
        <v>1</v>
      </c>
      <c r="B28" s="427" t="s">
        <v>44</v>
      </c>
      <c r="C28" s="426">
        <v>12</v>
      </c>
      <c r="D28" s="426" t="s">
        <v>877</v>
      </c>
      <c r="E28" s="427" t="s">
        <v>64</v>
      </c>
      <c r="F28" s="426">
        <v>1</v>
      </c>
      <c r="G28" s="426" t="s">
        <v>878</v>
      </c>
      <c r="H28" s="428" t="s">
        <v>812</v>
      </c>
      <c r="I28" s="426">
        <v>9</v>
      </c>
      <c r="J28" s="426"/>
      <c r="K28" s="51" t="s">
        <v>879</v>
      </c>
      <c r="L28" s="64">
        <v>2020051290061</v>
      </c>
      <c r="M28" s="426">
        <v>1</v>
      </c>
      <c r="N28" s="426">
        <v>11241</v>
      </c>
      <c r="O28" s="51" t="s">
        <v>880</v>
      </c>
      <c r="P28" s="52" t="s">
        <v>210</v>
      </c>
      <c r="Q28" s="52">
        <v>50</v>
      </c>
      <c r="R28" s="52" t="s">
        <v>324</v>
      </c>
      <c r="S28" s="446">
        <v>35</v>
      </c>
      <c r="T28" s="51" t="s">
        <v>815</v>
      </c>
      <c r="U28" s="447" t="s">
        <v>881</v>
      </c>
      <c r="V28" s="52" t="s">
        <v>210</v>
      </c>
      <c r="W28" s="61">
        <v>1</v>
      </c>
      <c r="X28" s="61" t="s">
        <v>210</v>
      </c>
      <c r="Y28" s="61">
        <v>0.1</v>
      </c>
      <c r="Z28" s="61">
        <v>0</v>
      </c>
      <c r="AA28" s="61">
        <v>0.25</v>
      </c>
      <c r="AB28" s="61">
        <v>0.25</v>
      </c>
      <c r="AC28" s="61">
        <v>0.55000000000000004</v>
      </c>
      <c r="AD28" s="61">
        <v>1</v>
      </c>
      <c r="AE28" s="434">
        <v>0</v>
      </c>
      <c r="AF28" s="434">
        <v>0</v>
      </c>
      <c r="AG28" s="420">
        <v>35350000</v>
      </c>
      <c r="AH28" s="421" t="s">
        <v>227</v>
      </c>
      <c r="AI28" s="275" t="s">
        <v>958</v>
      </c>
      <c r="AJ28" s="435">
        <v>7968000</v>
      </c>
      <c r="AK28" s="436"/>
    </row>
    <row r="29" spans="1:37" s="254" customFormat="1" ht="71.25" x14ac:dyDescent="0.25">
      <c r="A29" s="426">
        <v>1</v>
      </c>
      <c r="B29" s="427" t="s">
        <v>44</v>
      </c>
      <c r="C29" s="426">
        <v>12</v>
      </c>
      <c r="D29" s="426" t="s">
        <v>215</v>
      </c>
      <c r="E29" s="427" t="s">
        <v>64</v>
      </c>
      <c r="F29" s="426">
        <v>1</v>
      </c>
      <c r="G29" s="426" t="s">
        <v>882</v>
      </c>
      <c r="H29" s="428" t="s">
        <v>812</v>
      </c>
      <c r="I29" s="426">
        <v>9</v>
      </c>
      <c r="J29" s="426"/>
      <c r="K29" s="51" t="s">
        <v>879</v>
      </c>
      <c r="L29" s="64">
        <v>2020051290061</v>
      </c>
      <c r="M29" s="426">
        <v>1</v>
      </c>
      <c r="N29" s="426">
        <v>11241</v>
      </c>
      <c r="O29" s="51" t="s">
        <v>880</v>
      </c>
      <c r="P29" s="52" t="s">
        <v>210</v>
      </c>
      <c r="Q29" s="52">
        <v>50</v>
      </c>
      <c r="R29" s="52" t="s">
        <v>324</v>
      </c>
      <c r="S29" s="446">
        <v>35</v>
      </c>
      <c r="T29" s="51" t="s">
        <v>815</v>
      </c>
      <c r="U29" s="447" t="s">
        <v>977</v>
      </c>
      <c r="V29" s="52" t="s">
        <v>330</v>
      </c>
      <c r="W29" s="53">
        <v>4</v>
      </c>
      <c r="X29" s="272" t="s">
        <v>172</v>
      </c>
      <c r="Y29" s="53">
        <v>1</v>
      </c>
      <c r="Z29" s="53">
        <v>0</v>
      </c>
      <c r="AA29" s="324">
        <v>1</v>
      </c>
      <c r="AB29" s="324">
        <v>1</v>
      </c>
      <c r="AC29" s="324">
        <v>1</v>
      </c>
      <c r="AD29" s="324">
        <v>1</v>
      </c>
      <c r="AE29" s="434">
        <v>0</v>
      </c>
      <c r="AF29" s="434">
        <v>0</v>
      </c>
      <c r="AG29" s="420">
        <v>13000000</v>
      </c>
      <c r="AH29" s="421" t="s">
        <v>318</v>
      </c>
      <c r="AI29" s="275" t="s">
        <v>958</v>
      </c>
      <c r="AJ29" s="435">
        <v>7968000</v>
      </c>
      <c r="AK29" s="436"/>
    </row>
    <row r="30" spans="1:37" s="254" customFormat="1" ht="71.25" x14ac:dyDescent="0.25">
      <c r="A30" s="426">
        <v>1</v>
      </c>
      <c r="B30" s="427" t="s">
        <v>44</v>
      </c>
      <c r="C30" s="426">
        <v>12</v>
      </c>
      <c r="D30" s="426" t="s">
        <v>883</v>
      </c>
      <c r="E30" s="427" t="s">
        <v>64</v>
      </c>
      <c r="F30" s="426">
        <v>1</v>
      </c>
      <c r="G30" s="426" t="s">
        <v>884</v>
      </c>
      <c r="H30" s="428" t="s">
        <v>812</v>
      </c>
      <c r="I30" s="426">
        <v>9</v>
      </c>
      <c r="J30" s="426"/>
      <c r="K30" s="51" t="s">
        <v>879</v>
      </c>
      <c r="L30" s="64">
        <v>2020051290061</v>
      </c>
      <c r="M30" s="426">
        <v>3</v>
      </c>
      <c r="N30" s="426">
        <v>11243</v>
      </c>
      <c r="O30" s="51" t="s">
        <v>885</v>
      </c>
      <c r="P30" s="52" t="s">
        <v>50</v>
      </c>
      <c r="Q30" s="52">
        <v>20</v>
      </c>
      <c r="R30" s="60" t="s">
        <v>51</v>
      </c>
      <c r="S30" s="446">
        <v>5</v>
      </c>
      <c r="T30" s="51" t="s">
        <v>815</v>
      </c>
      <c r="U30" s="447" t="s">
        <v>980</v>
      </c>
      <c r="V30" s="52" t="s">
        <v>330</v>
      </c>
      <c r="W30" s="53">
        <v>1</v>
      </c>
      <c r="X30" s="272" t="s">
        <v>190</v>
      </c>
      <c r="Y30" s="53">
        <v>0</v>
      </c>
      <c r="Z30" s="53">
        <v>0</v>
      </c>
      <c r="AA30" s="324">
        <v>0</v>
      </c>
      <c r="AB30" s="324">
        <v>0</v>
      </c>
      <c r="AC30" s="324">
        <v>0</v>
      </c>
      <c r="AD30" s="324">
        <v>1</v>
      </c>
      <c r="AE30" s="434">
        <v>0</v>
      </c>
      <c r="AF30" s="434">
        <v>0</v>
      </c>
      <c r="AG30" s="420">
        <v>15600000</v>
      </c>
      <c r="AH30" s="421" t="s">
        <v>308</v>
      </c>
      <c r="AI30" s="275" t="s">
        <v>958</v>
      </c>
      <c r="AJ30" s="435">
        <v>0</v>
      </c>
      <c r="AK30" s="436"/>
    </row>
    <row r="31" spans="1:37" s="254" customFormat="1" ht="71.25" x14ac:dyDescent="0.25">
      <c r="A31" s="426">
        <v>1</v>
      </c>
      <c r="B31" s="427" t="s">
        <v>44</v>
      </c>
      <c r="C31" s="426">
        <v>12</v>
      </c>
      <c r="D31" s="426" t="s">
        <v>886</v>
      </c>
      <c r="E31" s="427" t="s">
        <v>64</v>
      </c>
      <c r="F31" s="426">
        <v>1</v>
      </c>
      <c r="G31" s="426" t="s">
        <v>887</v>
      </c>
      <c r="H31" s="428" t="s">
        <v>812</v>
      </c>
      <c r="I31" s="426">
        <v>9</v>
      </c>
      <c r="J31" s="426"/>
      <c r="K31" s="51" t="s">
        <v>879</v>
      </c>
      <c r="L31" s="64">
        <v>2020051290061</v>
      </c>
      <c r="M31" s="426">
        <v>3</v>
      </c>
      <c r="N31" s="426">
        <v>11243</v>
      </c>
      <c r="O31" s="51" t="s">
        <v>885</v>
      </c>
      <c r="P31" s="52" t="s">
        <v>50</v>
      </c>
      <c r="Q31" s="52">
        <v>20</v>
      </c>
      <c r="R31" s="60" t="s">
        <v>51</v>
      </c>
      <c r="S31" s="446">
        <v>5</v>
      </c>
      <c r="T31" s="51" t="s">
        <v>815</v>
      </c>
      <c r="U31" s="447" t="s">
        <v>978</v>
      </c>
      <c r="V31" s="52" t="s">
        <v>330</v>
      </c>
      <c r="W31" s="53">
        <v>1</v>
      </c>
      <c r="X31" s="272" t="s">
        <v>190</v>
      </c>
      <c r="Y31" s="53">
        <v>0</v>
      </c>
      <c r="Z31" s="53">
        <v>0</v>
      </c>
      <c r="AA31" s="324">
        <v>0</v>
      </c>
      <c r="AB31" s="324">
        <v>0</v>
      </c>
      <c r="AC31" s="324">
        <v>0</v>
      </c>
      <c r="AD31" s="324">
        <v>1</v>
      </c>
      <c r="AE31" s="434">
        <v>0</v>
      </c>
      <c r="AF31" s="434">
        <v>0</v>
      </c>
      <c r="AG31" s="420">
        <v>28200000</v>
      </c>
      <c r="AH31" s="421" t="s">
        <v>224</v>
      </c>
      <c r="AI31" s="275" t="s">
        <v>958</v>
      </c>
      <c r="AJ31" s="435">
        <v>0</v>
      </c>
      <c r="AK31" s="436"/>
    </row>
    <row r="32" spans="1:37" s="254" customFormat="1" ht="71.25" x14ac:dyDescent="0.25">
      <c r="A32" s="426">
        <v>1</v>
      </c>
      <c r="B32" s="427" t="s">
        <v>44</v>
      </c>
      <c r="C32" s="426">
        <v>12</v>
      </c>
      <c r="D32" s="426" t="s">
        <v>576</v>
      </c>
      <c r="E32" s="427" t="s">
        <v>64</v>
      </c>
      <c r="F32" s="426">
        <v>1</v>
      </c>
      <c r="G32" s="426" t="s">
        <v>888</v>
      </c>
      <c r="H32" s="428" t="s">
        <v>812</v>
      </c>
      <c r="I32" s="426">
        <v>9</v>
      </c>
      <c r="J32" s="426"/>
      <c r="K32" s="51" t="s">
        <v>879</v>
      </c>
      <c r="L32" s="64">
        <v>2020051290061</v>
      </c>
      <c r="M32" s="426">
        <v>3</v>
      </c>
      <c r="N32" s="426">
        <v>11243</v>
      </c>
      <c r="O32" s="51" t="s">
        <v>885</v>
      </c>
      <c r="P32" s="52" t="s">
        <v>50</v>
      </c>
      <c r="Q32" s="52">
        <v>20</v>
      </c>
      <c r="R32" s="60" t="s">
        <v>51</v>
      </c>
      <c r="S32" s="446">
        <v>5</v>
      </c>
      <c r="T32" s="51" t="s">
        <v>815</v>
      </c>
      <c r="U32" s="447" t="s">
        <v>979</v>
      </c>
      <c r="V32" s="52" t="s">
        <v>330</v>
      </c>
      <c r="W32" s="53">
        <v>1</v>
      </c>
      <c r="X32" s="272" t="s">
        <v>190</v>
      </c>
      <c r="Y32" s="53">
        <v>0</v>
      </c>
      <c r="Z32" s="53">
        <v>0</v>
      </c>
      <c r="AA32" s="324">
        <v>0</v>
      </c>
      <c r="AB32" s="324">
        <v>1</v>
      </c>
      <c r="AC32" s="324">
        <v>1</v>
      </c>
      <c r="AD32" s="324">
        <v>0</v>
      </c>
      <c r="AE32" s="434">
        <v>0</v>
      </c>
      <c r="AF32" s="434">
        <v>0</v>
      </c>
      <c r="AG32" s="420">
        <v>13000000</v>
      </c>
      <c r="AH32" s="421" t="s">
        <v>318</v>
      </c>
      <c r="AI32" s="275" t="s">
        <v>958</v>
      </c>
      <c r="AJ32" s="435">
        <v>3800000</v>
      </c>
      <c r="AK32" s="436"/>
    </row>
  </sheetData>
  <autoFilter ref="A8:AK32"/>
  <mergeCells count="19">
    <mergeCell ref="A7:T7"/>
    <mergeCell ref="U7:AE7"/>
    <mergeCell ref="AG7:AJ7"/>
    <mergeCell ref="AK7:AK8"/>
    <mergeCell ref="A5:B5"/>
    <mergeCell ref="C5:AK5"/>
    <mergeCell ref="A6:B6"/>
    <mergeCell ref="C6:G6"/>
    <mergeCell ref="H6:J6"/>
    <mergeCell ref="K6:N6"/>
    <mergeCell ref="P6:T6"/>
    <mergeCell ref="W6:X6"/>
    <mergeCell ref="AA6:AK6"/>
    <mergeCell ref="A1:B4"/>
    <mergeCell ref="C1:AI4"/>
    <mergeCell ref="AJ1:AK1"/>
    <mergeCell ref="AJ2:AK2"/>
    <mergeCell ref="AJ3:AK3"/>
    <mergeCell ref="AJ4:AK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92D050"/>
  </sheetPr>
  <dimension ref="A1:AL54"/>
  <sheetViews>
    <sheetView showGridLines="0" topLeftCell="P1" zoomScale="80" zoomScaleNormal="80" workbookViewId="0">
      <selection activeCell="Y6" sqref="Y6:AK6"/>
    </sheetView>
  </sheetViews>
  <sheetFormatPr baseColWidth="10" defaultRowHeight="16.5" outlineLevelCol="1" x14ac:dyDescent="0.3"/>
  <cols>
    <col min="1" max="1" width="2.85546875" style="13" bestFit="1" customWidth="1"/>
    <col min="2" max="2" width="23.42578125" style="13" bestFit="1" customWidth="1"/>
    <col min="3" max="3" width="3" style="13" bestFit="1" customWidth="1" outlineLevel="1"/>
    <col min="4" max="4" width="6.5703125" style="13" bestFit="1" customWidth="1" outlineLevel="1"/>
    <col min="5" max="5" width="20" style="13" bestFit="1" customWidth="1"/>
    <col min="6" max="6" width="2.28515625" style="13" bestFit="1" customWidth="1" outlineLevel="1"/>
    <col min="7" max="7" width="6.5703125" style="13" bestFit="1" customWidth="1" outlineLevel="1"/>
    <col min="8" max="8" width="25.5703125" style="13" bestFit="1" customWidth="1"/>
    <col min="9" max="9" width="8.85546875" style="13" bestFit="1" customWidth="1" outlineLevel="1"/>
    <col min="10" max="10" width="8.28515625" style="13" bestFit="1" customWidth="1" outlineLevel="1"/>
    <col min="11" max="11" width="46.7109375" style="13" bestFit="1" customWidth="1"/>
    <col min="12" max="12" width="15.140625" style="37" bestFit="1" customWidth="1"/>
    <col min="13" max="13" width="2.85546875" style="13" bestFit="1" customWidth="1" outlineLevel="1"/>
    <col min="14" max="14" width="6.5703125" style="13" bestFit="1" customWidth="1" outlineLevel="1"/>
    <col min="15" max="15" width="56.28515625" style="13" bestFit="1" customWidth="1"/>
    <col min="16" max="17" width="10.28515625" style="13" bestFit="1" customWidth="1"/>
    <col min="18" max="18" width="14" style="13" bestFit="1" customWidth="1"/>
    <col min="19" max="19" width="8.5703125" style="13" bestFit="1" customWidth="1"/>
    <col min="20" max="20" width="32.28515625" style="13" bestFit="1" customWidth="1"/>
    <col min="21" max="21" width="61" style="67" bestFit="1" customWidth="1"/>
    <col min="22" max="22" width="20.85546875" style="13" bestFit="1" customWidth="1"/>
    <col min="23" max="23" width="14.28515625" style="13" bestFit="1" customWidth="1"/>
    <col min="24" max="24" width="14" style="13" bestFit="1" customWidth="1"/>
    <col min="25" max="25" width="18.7109375" style="13" bestFit="1" customWidth="1"/>
    <col min="26" max="26" width="18.7109375" style="13" customWidth="1"/>
    <col min="27" max="27" width="18.7109375" style="13" bestFit="1" customWidth="1"/>
    <col min="28" max="28" width="18.7109375" style="13" customWidth="1"/>
    <col min="29" max="30" width="18.7109375" style="13" bestFit="1" customWidth="1"/>
    <col min="31" max="31" width="12.42578125" style="13" bestFit="1" customWidth="1" outlineLevel="1"/>
    <col min="32" max="32" width="20" style="13" bestFit="1" customWidth="1" outlineLevel="1"/>
    <col min="33" max="33" width="17.140625" style="13" bestFit="1" customWidth="1"/>
    <col min="34" max="34" width="19.140625" style="13" bestFit="1" customWidth="1"/>
    <col min="35" max="35" width="15.85546875" style="13" bestFit="1" customWidth="1"/>
    <col min="36" max="36" width="16.5703125" style="13" bestFit="1" customWidth="1"/>
    <col min="37" max="37" width="19.42578125" style="13" bestFit="1" customWidth="1"/>
    <col min="38" max="38" width="11.42578125" customWidth="1"/>
  </cols>
  <sheetData>
    <row r="1" spans="1:37" ht="13.5" customHeight="1" x14ac:dyDescent="0.25">
      <c r="A1" s="564" t="s">
        <v>0</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6"/>
      <c r="AJ1" s="577" t="s">
        <v>1</v>
      </c>
      <c r="AK1" s="577"/>
    </row>
    <row r="2" spans="1:37" ht="13.5" customHeight="1" x14ac:dyDescent="0.25">
      <c r="A2" s="564"/>
      <c r="B2" s="565"/>
      <c r="C2" s="565"/>
      <c r="D2" s="565"/>
      <c r="E2" s="565"/>
      <c r="F2" s="565"/>
      <c r="G2" s="565"/>
      <c r="H2" s="565"/>
      <c r="I2" s="565"/>
      <c r="J2" s="565"/>
      <c r="K2" s="565"/>
      <c r="L2" s="565"/>
      <c r="M2" s="565"/>
      <c r="N2" s="565"/>
      <c r="O2" s="565"/>
      <c r="P2" s="565"/>
      <c r="Q2" s="565"/>
      <c r="R2" s="565"/>
      <c r="S2" s="565"/>
      <c r="T2" s="565"/>
      <c r="U2" s="565"/>
      <c r="V2" s="565"/>
      <c r="W2" s="565"/>
      <c r="X2" s="565"/>
      <c r="Y2" s="565"/>
      <c r="Z2" s="565"/>
      <c r="AA2" s="565"/>
      <c r="AB2" s="565"/>
      <c r="AC2" s="565"/>
      <c r="AD2" s="565"/>
      <c r="AE2" s="565"/>
      <c r="AF2" s="565"/>
      <c r="AG2" s="565"/>
      <c r="AH2" s="565"/>
      <c r="AI2" s="566"/>
      <c r="AJ2" s="577" t="s">
        <v>180</v>
      </c>
      <c r="AK2" s="577"/>
    </row>
    <row r="3" spans="1:37" ht="13.5" customHeight="1" x14ac:dyDescent="0.25">
      <c r="A3" s="564"/>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c r="AB3" s="565"/>
      <c r="AC3" s="565"/>
      <c r="AD3" s="565"/>
      <c r="AE3" s="565"/>
      <c r="AF3" s="565"/>
      <c r="AG3" s="565"/>
      <c r="AH3" s="565"/>
      <c r="AI3" s="566"/>
      <c r="AJ3" s="577" t="s">
        <v>3</v>
      </c>
      <c r="AK3" s="577"/>
    </row>
    <row r="4" spans="1:37" ht="13.5" customHeight="1" x14ac:dyDescent="0.25">
      <c r="A4" s="567"/>
      <c r="B4" s="568"/>
      <c r="C4" s="568"/>
      <c r="D4" s="568"/>
      <c r="E4" s="568"/>
      <c r="F4" s="568"/>
      <c r="G4" s="568"/>
      <c r="H4" s="568"/>
      <c r="I4" s="568"/>
      <c r="J4" s="568"/>
      <c r="K4" s="568"/>
      <c r="L4" s="568"/>
      <c r="M4" s="568"/>
      <c r="N4" s="568"/>
      <c r="O4" s="568"/>
      <c r="P4" s="568"/>
      <c r="Q4" s="568"/>
      <c r="R4" s="568"/>
      <c r="S4" s="568"/>
      <c r="T4" s="568"/>
      <c r="U4" s="568"/>
      <c r="V4" s="568"/>
      <c r="W4" s="568"/>
      <c r="X4" s="568"/>
      <c r="Y4" s="568"/>
      <c r="Z4" s="568"/>
      <c r="AA4" s="568"/>
      <c r="AB4" s="568"/>
      <c r="AC4" s="568"/>
      <c r="AD4" s="568"/>
      <c r="AE4" s="568"/>
      <c r="AF4" s="568"/>
      <c r="AG4" s="568"/>
      <c r="AH4" s="568"/>
      <c r="AI4" s="569"/>
      <c r="AJ4" s="577" t="s">
        <v>181</v>
      </c>
      <c r="AK4" s="577"/>
    </row>
    <row r="5" spans="1:37" ht="14.25" x14ac:dyDescent="0.25">
      <c r="A5" s="591" t="s">
        <v>5</v>
      </c>
      <c r="B5" s="592"/>
      <c r="C5" s="575" t="s">
        <v>6</v>
      </c>
      <c r="D5" s="575"/>
      <c r="E5" s="575"/>
      <c r="F5" s="575"/>
      <c r="G5" s="575"/>
      <c r="H5" s="575"/>
      <c r="I5" s="575"/>
      <c r="J5" s="575"/>
      <c r="K5" s="575"/>
      <c r="L5" s="586"/>
      <c r="M5" s="575"/>
      <c r="N5" s="575"/>
      <c r="O5" s="575"/>
      <c r="P5" s="575"/>
      <c r="Q5" s="575"/>
      <c r="R5" s="575"/>
      <c r="S5" s="575"/>
      <c r="T5" s="575"/>
      <c r="U5" s="593"/>
      <c r="V5" s="575"/>
      <c r="W5" s="575"/>
      <c r="X5" s="575"/>
      <c r="Y5" s="575"/>
      <c r="Z5" s="575"/>
      <c r="AA5" s="575"/>
      <c r="AB5" s="575"/>
      <c r="AC5" s="575"/>
      <c r="AD5" s="575"/>
      <c r="AE5" s="575"/>
      <c r="AF5" s="575"/>
      <c r="AG5" s="575"/>
      <c r="AH5" s="575"/>
      <c r="AI5" s="575"/>
      <c r="AJ5" s="575"/>
      <c r="AK5" s="575"/>
    </row>
    <row r="6" spans="1:37" ht="27" x14ac:dyDescent="0.25">
      <c r="A6" s="594" t="s">
        <v>7</v>
      </c>
      <c r="B6" s="594"/>
      <c r="C6" s="595">
        <v>2024</v>
      </c>
      <c r="D6" s="595"/>
      <c r="E6" s="595"/>
      <c r="F6" s="595"/>
      <c r="G6" s="595"/>
      <c r="H6" s="596" t="s">
        <v>8</v>
      </c>
      <c r="I6" s="596"/>
      <c r="J6" s="596"/>
      <c r="K6" s="595" t="s">
        <v>182</v>
      </c>
      <c r="L6" s="597"/>
      <c r="M6" s="595"/>
      <c r="N6" s="595"/>
      <c r="O6" s="38" t="s">
        <v>10</v>
      </c>
      <c r="P6" s="567" t="s">
        <v>1045</v>
      </c>
      <c r="Q6" s="568"/>
      <c r="R6" s="568"/>
      <c r="S6" s="568"/>
      <c r="T6" s="569"/>
      <c r="U6" s="65" t="s">
        <v>11</v>
      </c>
      <c r="V6" s="39">
        <v>45503</v>
      </c>
      <c r="W6" s="38" t="s">
        <v>183</v>
      </c>
      <c r="X6" s="38" t="s">
        <v>1052</v>
      </c>
      <c r="Y6" s="568"/>
      <c r="Z6" s="568"/>
      <c r="AA6" s="568"/>
      <c r="AB6" s="568"/>
      <c r="AC6" s="568"/>
      <c r="AD6" s="568"/>
      <c r="AE6" s="568"/>
      <c r="AF6" s="568"/>
      <c r="AG6" s="568"/>
      <c r="AH6" s="568"/>
      <c r="AI6" s="568"/>
      <c r="AJ6" s="568"/>
      <c r="AK6" s="568"/>
    </row>
    <row r="7" spans="1:37" ht="13.5" x14ac:dyDescent="0.25">
      <c r="A7" s="559"/>
      <c r="B7" s="559"/>
      <c r="C7" s="559"/>
      <c r="D7" s="559"/>
      <c r="E7" s="559"/>
      <c r="F7" s="559"/>
      <c r="G7" s="559"/>
      <c r="H7" s="559"/>
      <c r="I7" s="559"/>
      <c r="J7" s="559"/>
      <c r="K7" s="559"/>
      <c r="L7" s="586"/>
      <c r="M7" s="559"/>
      <c r="N7" s="559"/>
      <c r="O7" s="559"/>
      <c r="P7" s="559"/>
      <c r="Q7" s="559"/>
      <c r="R7" s="559"/>
      <c r="S7" s="559"/>
      <c r="T7" s="559"/>
      <c r="U7" s="587" t="s">
        <v>12</v>
      </c>
      <c r="V7" s="588"/>
      <c r="W7" s="588"/>
      <c r="X7" s="588"/>
      <c r="Y7" s="589"/>
      <c r="Z7" s="589"/>
      <c r="AA7" s="589"/>
      <c r="AB7" s="589"/>
      <c r="AC7" s="589"/>
      <c r="AD7" s="589"/>
      <c r="AE7" s="589"/>
      <c r="AF7" s="266"/>
      <c r="AG7" s="590" t="s">
        <v>13</v>
      </c>
      <c r="AH7" s="590"/>
      <c r="AI7" s="590"/>
      <c r="AJ7" s="590"/>
      <c r="AK7" s="570" t="s">
        <v>14</v>
      </c>
    </row>
    <row r="8" spans="1:37" ht="40.5" x14ac:dyDescent="0.25">
      <c r="A8" s="264" t="s">
        <v>15</v>
      </c>
      <c r="B8" s="264" t="s">
        <v>16</v>
      </c>
      <c r="C8" s="264" t="s">
        <v>15</v>
      </c>
      <c r="D8" s="264" t="s">
        <v>17</v>
      </c>
      <c r="E8" s="264" t="s">
        <v>18</v>
      </c>
      <c r="F8" s="264" t="s">
        <v>15</v>
      </c>
      <c r="G8" s="264" t="s">
        <v>17</v>
      </c>
      <c r="H8" s="264" t="s">
        <v>19</v>
      </c>
      <c r="I8" s="264" t="s">
        <v>20</v>
      </c>
      <c r="J8" s="264" t="s">
        <v>21</v>
      </c>
      <c r="K8" s="264" t="s">
        <v>22</v>
      </c>
      <c r="L8" s="264" t="s">
        <v>23</v>
      </c>
      <c r="M8" s="264" t="s">
        <v>15</v>
      </c>
      <c r="N8" s="264" t="s">
        <v>17</v>
      </c>
      <c r="O8" s="264" t="s">
        <v>24</v>
      </c>
      <c r="P8" s="264" t="s">
        <v>25</v>
      </c>
      <c r="Q8" s="264" t="s">
        <v>26</v>
      </c>
      <c r="R8" s="264" t="s">
        <v>27</v>
      </c>
      <c r="S8" s="264" t="s">
        <v>28</v>
      </c>
      <c r="T8" s="264" t="s">
        <v>29</v>
      </c>
      <c r="U8" s="66" t="s">
        <v>30</v>
      </c>
      <c r="V8" s="41" t="s">
        <v>31</v>
      </c>
      <c r="W8" s="41" t="s">
        <v>32</v>
      </c>
      <c r="X8" s="41" t="s">
        <v>33</v>
      </c>
      <c r="Y8" s="42" t="s">
        <v>34</v>
      </c>
      <c r="Z8" s="42" t="s">
        <v>983</v>
      </c>
      <c r="AA8" s="43" t="s">
        <v>35</v>
      </c>
      <c r="AB8" s="43" t="s">
        <v>1046</v>
      </c>
      <c r="AC8" s="44" t="s">
        <v>36</v>
      </c>
      <c r="AD8" s="45" t="s">
        <v>37</v>
      </c>
      <c r="AE8" s="265" t="s">
        <v>38</v>
      </c>
      <c r="AF8" s="47" t="s">
        <v>39</v>
      </c>
      <c r="AG8" s="48" t="s">
        <v>40</v>
      </c>
      <c r="AH8" s="49" t="s">
        <v>41</v>
      </c>
      <c r="AI8" s="49" t="s">
        <v>42</v>
      </c>
      <c r="AJ8" s="50" t="s">
        <v>43</v>
      </c>
      <c r="AK8" s="570"/>
    </row>
    <row r="9" spans="1:37" s="254" customFormat="1" ht="57" x14ac:dyDescent="0.25">
      <c r="A9" s="267">
        <v>1</v>
      </c>
      <c r="B9" s="268" t="s">
        <v>44</v>
      </c>
      <c r="C9" s="267">
        <v>1</v>
      </c>
      <c r="D9" s="267" t="s">
        <v>184</v>
      </c>
      <c r="E9" s="268" t="s">
        <v>185</v>
      </c>
      <c r="F9" s="267">
        <v>2</v>
      </c>
      <c r="G9" s="267" t="s">
        <v>63</v>
      </c>
      <c r="H9" s="269" t="s">
        <v>186</v>
      </c>
      <c r="I9" s="267">
        <v>3</v>
      </c>
      <c r="J9" s="267">
        <v>5</v>
      </c>
      <c r="K9" s="268" t="s">
        <v>187</v>
      </c>
      <c r="L9" s="270">
        <v>2020051290038</v>
      </c>
      <c r="M9" s="267">
        <v>1</v>
      </c>
      <c r="N9" s="267">
        <v>112</v>
      </c>
      <c r="O9" s="268" t="s">
        <v>188</v>
      </c>
      <c r="P9" s="267" t="s">
        <v>50</v>
      </c>
      <c r="Q9" s="267">
        <v>8</v>
      </c>
      <c r="R9" s="267" t="s">
        <v>51</v>
      </c>
      <c r="S9" s="271">
        <v>2</v>
      </c>
      <c r="T9" s="268" t="s">
        <v>182</v>
      </c>
      <c r="U9" s="51" t="s">
        <v>189</v>
      </c>
      <c r="V9" s="52" t="s">
        <v>50</v>
      </c>
      <c r="W9" s="53">
        <v>2</v>
      </c>
      <c r="X9" s="272" t="s">
        <v>190</v>
      </c>
      <c r="Y9" s="53">
        <v>0</v>
      </c>
      <c r="Z9" s="53">
        <v>0</v>
      </c>
      <c r="AA9" s="273">
        <v>1</v>
      </c>
      <c r="AB9" s="472">
        <v>0</v>
      </c>
      <c r="AC9" s="273">
        <v>0</v>
      </c>
      <c r="AD9" s="273">
        <v>1</v>
      </c>
      <c r="AE9" s="55">
        <v>0</v>
      </c>
      <c r="AF9" s="55">
        <v>0</v>
      </c>
      <c r="AG9" s="274">
        <v>25000000</v>
      </c>
      <c r="AH9" s="57" t="s">
        <v>191</v>
      </c>
      <c r="AI9" s="275" t="s">
        <v>55</v>
      </c>
      <c r="AJ9" s="27">
        <v>0</v>
      </c>
      <c r="AK9" s="276"/>
    </row>
    <row r="10" spans="1:37" s="254" customFormat="1" ht="42.75" x14ac:dyDescent="0.25">
      <c r="A10" s="267">
        <v>1</v>
      </c>
      <c r="B10" s="268" t="s">
        <v>44</v>
      </c>
      <c r="C10" s="267">
        <v>4</v>
      </c>
      <c r="D10" s="267" t="s">
        <v>201</v>
      </c>
      <c r="E10" s="268" t="s">
        <v>202</v>
      </c>
      <c r="F10" s="267">
        <v>2</v>
      </c>
      <c r="G10" s="267" t="s">
        <v>203</v>
      </c>
      <c r="H10" s="269" t="s">
        <v>204</v>
      </c>
      <c r="I10" s="267">
        <v>3</v>
      </c>
      <c r="J10" s="267">
        <v>10</v>
      </c>
      <c r="K10" s="268" t="s">
        <v>205</v>
      </c>
      <c r="L10" s="270">
        <v>2020051290039</v>
      </c>
      <c r="M10" s="267">
        <v>1</v>
      </c>
      <c r="N10" s="267">
        <v>1421</v>
      </c>
      <c r="O10" s="268" t="s">
        <v>206</v>
      </c>
      <c r="P10" s="267" t="s">
        <v>50</v>
      </c>
      <c r="Q10" s="267">
        <v>4</v>
      </c>
      <c r="R10" s="267" t="s">
        <v>51</v>
      </c>
      <c r="S10" s="271">
        <v>1</v>
      </c>
      <c r="T10" s="268" t="s">
        <v>200</v>
      </c>
      <c r="U10" s="51" t="s">
        <v>207</v>
      </c>
      <c r="V10" s="52" t="s">
        <v>50</v>
      </c>
      <c r="W10" s="53">
        <v>4</v>
      </c>
      <c r="X10" s="272" t="s">
        <v>190</v>
      </c>
      <c r="Y10" s="53">
        <v>1</v>
      </c>
      <c r="Z10" s="53">
        <v>0</v>
      </c>
      <c r="AA10" s="273">
        <v>1</v>
      </c>
      <c r="AB10" s="472">
        <v>0</v>
      </c>
      <c r="AC10" s="273">
        <v>1</v>
      </c>
      <c r="AD10" s="273">
        <v>1</v>
      </c>
      <c r="AE10" s="55">
        <v>0</v>
      </c>
      <c r="AF10" s="55">
        <v>0</v>
      </c>
      <c r="AG10" s="274">
        <v>16000000</v>
      </c>
      <c r="AH10" s="57" t="s">
        <v>327</v>
      </c>
      <c r="AI10" s="59" t="s">
        <v>155</v>
      </c>
      <c r="AJ10" s="27">
        <v>0</v>
      </c>
      <c r="AK10" s="277"/>
    </row>
    <row r="11" spans="1:37" s="254" customFormat="1" ht="42.75" x14ac:dyDescent="0.25">
      <c r="A11" s="267">
        <v>1</v>
      </c>
      <c r="B11" s="268" t="s">
        <v>44</v>
      </c>
      <c r="C11" s="267">
        <v>4</v>
      </c>
      <c r="D11" s="267" t="s">
        <v>201</v>
      </c>
      <c r="E11" s="268" t="s">
        <v>202</v>
      </c>
      <c r="F11" s="267">
        <v>2</v>
      </c>
      <c r="G11" s="267" t="s">
        <v>203</v>
      </c>
      <c r="H11" s="269" t="s">
        <v>204</v>
      </c>
      <c r="I11" s="267">
        <v>3</v>
      </c>
      <c r="J11" s="267">
        <v>10</v>
      </c>
      <c r="K11" s="268" t="s">
        <v>205</v>
      </c>
      <c r="L11" s="270">
        <v>2020051290039</v>
      </c>
      <c r="M11" s="267">
        <v>1</v>
      </c>
      <c r="N11" s="267">
        <v>1422</v>
      </c>
      <c r="O11" s="268" t="s">
        <v>209</v>
      </c>
      <c r="P11" s="267" t="s">
        <v>50</v>
      </c>
      <c r="Q11" s="267">
        <v>4</v>
      </c>
      <c r="R11" s="267" t="s">
        <v>51</v>
      </c>
      <c r="S11" s="271">
        <v>1</v>
      </c>
      <c r="T11" s="268" t="s">
        <v>200</v>
      </c>
      <c r="U11" s="51" t="s">
        <v>325</v>
      </c>
      <c r="V11" s="52" t="s">
        <v>50</v>
      </c>
      <c r="W11" s="53">
        <v>25</v>
      </c>
      <c r="X11" s="272" t="s">
        <v>172</v>
      </c>
      <c r="Y11" s="53">
        <v>5</v>
      </c>
      <c r="Z11" s="53">
        <v>15</v>
      </c>
      <c r="AA11" s="273">
        <v>8</v>
      </c>
      <c r="AB11" s="472">
        <v>15</v>
      </c>
      <c r="AC11" s="273">
        <v>7</v>
      </c>
      <c r="AD11" s="273">
        <v>5</v>
      </c>
      <c r="AE11" s="55">
        <v>0</v>
      </c>
      <c r="AF11" s="55">
        <v>0</v>
      </c>
      <c r="AG11" s="274">
        <v>324450000</v>
      </c>
      <c r="AH11" s="57" t="s">
        <v>1018</v>
      </c>
      <c r="AI11" s="59" t="s">
        <v>1019</v>
      </c>
      <c r="AJ11" s="27">
        <v>166700000</v>
      </c>
      <c r="AK11" s="277"/>
    </row>
    <row r="12" spans="1:37" s="254" customFormat="1" ht="42.75" x14ac:dyDescent="0.25">
      <c r="A12" s="267">
        <v>1</v>
      </c>
      <c r="B12" s="268" t="s">
        <v>44</v>
      </c>
      <c r="C12" s="267">
        <v>4</v>
      </c>
      <c r="D12" s="267" t="s">
        <v>201</v>
      </c>
      <c r="E12" s="268" t="s">
        <v>202</v>
      </c>
      <c r="F12" s="267">
        <v>2</v>
      </c>
      <c r="G12" s="267" t="s">
        <v>203</v>
      </c>
      <c r="H12" s="269" t="s">
        <v>204</v>
      </c>
      <c r="I12" s="267">
        <v>3</v>
      </c>
      <c r="J12" s="267">
        <v>10</v>
      </c>
      <c r="K12" s="268" t="s">
        <v>205</v>
      </c>
      <c r="L12" s="270">
        <v>2020051290039</v>
      </c>
      <c r="M12" s="267">
        <v>1</v>
      </c>
      <c r="N12" s="267">
        <v>1422</v>
      </c>
      <c r="O12" s="268" t="s">
        <v>209</v>
      </c>
      <c r="P12" s="267" t="s">
        <v>50</v>
      </c>
      <c r="Q12" s="267">
        <v>4</v>
      </c>
      <c r="R12" s="267" t="s">
        <v>51</v>
      </c>
      <c r="S12" s="271">
        <v>1</v>
      </c>
      <c r="T12" s="268" t="s">
        <v>200</v>
      </c>
      <c r="U12" s="51" t="s">
        <v>212</v>
      </c>
      <c r="V12" s="52" t="s">
        <v>50</v>
      </c>
      <c r="W12" s="53">
        <v>1</v>
      </c>
      <c r="X12" s="272" t="s">
        <v>190</v>
      </c>
      <c r="Y12" s="53">
        <v>0</v>
      </c>
      <c r="Z12" s="53">
        <v>0</v>
      </c>
      <c r="AA12" s="53">
        <v>1</v>
      </c>
      <c r="AB12" s="473">
        <v>0</v>
      </c>
      <c r="AC12" s="53">
        <v>0</v>
      </c>
      <c r="AD12" s="53">
        <v>0</v>
      </c>
      <c r="AE12" s="55">
        <v>0</v>
      </c>
      <c r="AF12" s="55">
        <v>0</v>
      </c>
      <c r="AG12" s="274">
        <v>49000000</v>
      </c>
      <c r="AH12" s="57" t="s">
        <v>327</v>
      </c>
      <c r="AI12" s="59" t="s">
        <v>155</v>
      </c>
      <c r="AJ12" s="27">
        <v>0</v>
      </c>
      <c r="AK12" s="276"/>
    </row>
    <row r="13" spans="1:37" s="254" customFormat="1" ht="42.75" x14ac:dyDescent="0.25">
      <c r="A13" s="267">
        <v>1</v>
      </c>
      <c r="B13" s="268" t="s">
        <v>44</v>
      </c>
      <c r="C13" s="267">
        <v>4</v>
      </c>
      <c r="D13" s="267" t="s">
        <v>201</v>
      </c>
      <c r="E13" s="268" t="s">
        <v>202</v>
      </c>
      <c r="F13" s="267">
        <v>2</v>
      </c>
      <c r="G13" s="267" t="s">
        <v>203</v>
      </c>
      <c r="H13" s="269" t="s">
        <v>204</v>
      </c>
      <c r="I13" s="267">
        <v>3</v>
      </c>
      <c r="J13" s="267">
        <v>10</v>
      </c>
      <c r="K13" s="268" t="s">
        <v>205</v>
      </c>
      <c r="L13" s="270">
        <v>2020051290039</v>
      </c>
      <c r="M13" s="267">
        <v>1</v>
      </c>
      <c r="N13" s="267">
        <v>1422</v>
      </c>
      <c r="O13" s="268" t="s">
        <v>209</v>
      </c>
      <c r="P13" s="267" t="s">
        <v>50</v>
      </c>
      <c r="Q13" s="267">
        <v>4</v>
      </c>
      <c r="R13" s="267" t="s">
        <v>51</v>
      </c>
      <c r="S13" s="271">
        <v>1</v>
      </c>
      <c r="T13" s="268" t="s">
        <v>200</v>
      </c>
      <c r="U13" s="51" t="s">
        <v>326</v>
      </c>
      <c r="V13" s="52" t="s">
        <v>50</v>
      </c>
      <c r="W13" s="53">
        <v>4</v>
      </c>
      <c r="X13" s="272" t="s">
        <v>190</v>
      </c>
      <c r="Y13" s="53">
        <v>1</v>
      </c>
      <c r="Z13" s="53">
        <v>1</v>
      </c>
      <c r="AA13" s="273">
        <v>1</v>
      </c>
      <c r="AB13" s="472">
        <v>1</v>
      </c>
      <c r="AC13" s="273">
        <v>1</v>
      </c>
      <c r="AD13" s="273">
        <v>1</v>
      </c>
      <c r="AE13" s="55">
        <v>0</v>
      </c>
      <c r="AF13" s="55">
        <v>0</v>
      </c>
      <c r="AG13" s="274">
        <v>55000000</v>
      </c>
      <c r="AH13" s="57" t="s">
        <v>228</v>
      </c>
      <c r="AI13" s="59" t="s">
        <v>155</v>
      </c>
      <c r="AJ13" s="27">
        <v>20260710</v>
      </c>
      <c r="AK13" s="277"/>
    </row>
    <row r="14" spans="1:37" s="254" customFormat="1" ht="85.5" x14ac:dyDescent="0.25">
      <c r="A14" s="267">
        <v>1</v>
      </c>
      <c r="B14" s="268" t="s">
        <v>44</v>
      </c>
      <c r="C14" s="267">
        <v>8</v>
      </c>
      <c r="D14" s="267" t="s">
        <v>213</v>
      </c>
      <c r="E14" s="268" t="s">
        <v>214</v>
      </c>
      <c r="F14" s="267">
        <v>1</v>
      </c>
      <c r="G14" s="267" t="s">
        <v>215</v>
      </c>
      <c r="H14" s="268" t="s">
        <v>216</v>
      </c>
      <c r="I14" s="267">
        <v>1</v>
      </c>
      <c r="J14" s="267">
        <v>2</v>
      </c>
      <c r="K14" s="268" t="s">
        <v>217</v>
      </c>
      <c r="L14" s="270">
        <v>2020051290035</v>
      </c>
      <c r="M14" s="267">
        <v>1</v>
      </c>
      <c r="N14" s="267">
        <v>1811</v>
      </c>
      <c r="O14" s="268" t="s">
        <v>218</v>
      </c>
      <c r="P14" s="267" t="s">
        <v>50</v>
      </c>
      <c r="Q14" s="267">
        <v>4</v>
      </c>
      <c r="R14" s="278" t="s">
        <v>51</v>
      </c>
      <c r="S14" s="271">
        <v>1</v>
      </c>
      <c r="T14" s="268" t="s">
        <v>182</v>
      </c>
      <c r="U14" s="51" t="s">
        <v>219</v>
      </c>
      <c r="V14" s="52" t="s">
        <v>50</v>
      </c>
      <c r="W14" s="53">
        <v>30</v>
      </c>
      <c r="X14" s="272" t="s">
        <v>172</v>
      </c>
      <c r="Y14" s="53">
        <v>21</v>
      </c>
      <c r="Z14" s="53">
        <v>95</v>
      </c>
      <c r="AA14" s="273">
        <v>0</v>
      </c>
      <c r="AB14" s="472">
        <v>95</v>
      </c>
      <c r="AC14" s="273">
        <v>4</v>
      </c>
      <c r="AD14" s="273">
        <v>5</v>
      </c>
      <c r="AE14" s="55">
        <v>0</v>
      </c>
      <c r="AF14" s="55">
        <v>0</v>
      </c>
      <c r="AG14" s="279">
        <v>953834789</v>
      </c>
      <c r="AH14" s="57" t="s">
        <v>1020</v>
      </c>
      <c r="AI14" s="275" t="s">
        <v>1021</v>
      </c>
      <c r="AJ14" s="27">
        <f>398178380-AJ15</f>
        <v>132178380</v>
      </c>
      <c r="AK14" s="280"/>
    </row>
    <row r="15" spans="1:37" s="254" customFormat="1" ht="42.75" x14ac:dyDescent="0.25">
      <c r="A15" s="267">
        <v>1</v>
      </c>
      <c r="B15" s="268" t="s">
        <v>44</v>
      </c>
      <c r="C15" s="267">
        <v>8</v>
      </c>
      <c r="D15" s="267" t="s">
        <v>213</v>
      </c>
      <c r="E15" s="268" t="s">
        <v>214</v>
      </c>
      <c r="F15" s="267">
        <v>1</v>
      </c>
      <c r="G15" s="267" t="s">
        <v>215</v>
      </c>
      <c r="H15" s="268" t="s">
        <v>216</v>
      </c>
      <c r="I15" s="267">
        <v>1</v>
      </c>
      <c r="J15" s="267">
        <v>2</v>
      </c>
      <c r="K15" s="268" t="s">
        <v>217</v>
      </c>
      <c r="L15" s="270">
        <v>2020051290035</v>
      </c>
      <c r="M15" s="267">
        <v>1</v>
      </c>
      <c r="N15" s="267">
        <v>1811</v>
      </c>
      <c r="O15" s="268" t="s">
        <v>218</v>
      </c>
      <c r="P15" s="267" t="s">
        <v>50</v>
      </c>
      <c r="Q15" s="267">
        <v>4</v>
      </c>
      <c r="R15" s="278" t="s">
        <v>51</v>
      </c>
      <c r="S15" s="271">
        <v>1</v>
      </c>
      <c r="T15" s="268" t="s">
        <v>182</v>
      </c>
      <c r="U15" s="51" t="s">
        <v>316</v>
      </c>
      <c r="V15" s="52" t="s">
        <v>50</v>
      </c>
      <c r="W15" s="53">
        <v>25</v>
      </c>
      <c r="X15" s="272" t="s">
        <v>172</v>
      </c>
      <c r="Y15" s="53">
        <v>5</v>
      </c>
      <c r="Z15" s="62">
        <v>20</v>
      </c>
      <c r="AA15" s="273">
        <v>10</v>
      </c>
      <c r="AB15" s="472">
        <v>20</v>
      </c>
      <c r="AC15" s="273">
        <v>10</v>
      </c>
      <c r="AD15" s="273">
        <v>0</v>
      </c>
      <c r="AE15" s="55">
        <v>0</v>
      </c>
      <c r="AF15" s="55">
        <v>0</v>
      </c>
      <c r="AG15" s="281">
        <v>627000000</v>
      </c>
      <c r="AH15" s="57" t="s">
        <v>1022</v>
      </c>
      <c r="AI15" s="275" t="s">
        <v>1019</v>
      </c>
      <c r="AJ15" s="27">
        <v>266000000</v>
      </c>
      <c r="AK15" s="276"/>
    </row>
    <row r="16" spans="1:37" s="254" customFormat="1" ht="42.75" x14ac:dyDescent="0.25">
      <c r="A16" s="267">
        <v>1</v>
      </c>
      <c r="B16" s="268" t="s">
        <v>44</v>
      </c>
      <c r="C16" s="267">
        <v>8</v>
      </c>
      <c r="D16" s="267" t="s">
        <v>213</v>
      </c>
      <c r="E16" s="268" t="s">
        <v>214</v>
      </c>
      <c r="F16" s="267">
        <v>1</v>
      </c>
      <c r="G16" s="267" t="s">
        <v>215</v>
      </c>
      <c r="H16" s="268" t="s">
        <v>216</v>
      </c>
      <c r="I16" s="267">
        <v>1</v>
      </c>
      <c r="J16" s="267">
        <v>2</v>
      </c>
      <c r="K16" s="268" t="s">
        <v>217</v>
      </c>
      <c r="L16" s="270">
        <v>2020051290035</v>
      </c>
      <c r="M16" s="267">
        <v>1</v>
      </c>
      <c r="N16" s="267">
        <v>1811</v>
      </c>
      <c r="O16" s="268" t="s">
        <v>218</v>
      </c>
      <c r="P16" s="267" t="s">
        <v>50</v>
      </c>
      <c r="Q16" s="267">
        <v>4</v>
      </c>
      <c r="R16" s="278" t="s">
        <v>51</v>
      </c>
      <c r="S16" s="271">
        <v>1</v>
      </c>
      <c r="T16" s="268" t="s">
        <v>182</v>
      </c>
      <c r="U16" s="51" t="s">
        <v>223</v>
      </c>
      <c r="V16" s="52" t="s">
        <v>84</v>
      </c>
      <c r="W16" s="61">
        <v>1</v>
      </c>
      <c r="X16" s="272" t="s">
        <v>190</v>
      </c>
      <c r="Y16" s="61">
        <v>0.08</v>
      </c>
      <c r="Z16" s="61">
        <v>0</v>
      </c>
      <c r="AA16" s="61">
        <v>0.25</v>
      </c>
      <c r="AB16" s="474">
        <v>0</v>
      </c>
      <c r="AC16" s="61">
        <v>0.6</v>
      </c>
      <c r="AD16" s="61">
        <v>1</v>
      </c>
      <c r="AE16" s="55">
        <v>0</v>
      </c>
      <c r="AF16" s="55">
        <v>0</v>
      </c>
      <c r="AG16" s="274">
        <v>13000000</v>
      </c>
      <c r="AH16" s="56" t="s">
        <v>1023</v>
      </c>
      <c r="AI16" s="275" t="s">
        <v>1024</v>
      </c>
      <c r="AJ16" s="27">
        <v>0</v>
      </c>
      <c r="AK16" s="277"/>
    </row>
    <row r="17" spans="1:38" s="254" customFormat="1" ht="42.75" x14ac:dyDescent="0.25">
      <c r="A17" s="267">
        <v>1</v>
      </c>
      <c r="B17" s="268" t="s">
        <v>44</v>
      </c>
      <c r="C17" s="267">
        <v>8</v>
      </c>
      <c r="D17" s="267" t="s">
        <v>213</v>
      </c>
      <c r="E17" s="268" t="s">
        <v>214</v>
      </c>
      <c r="F17" s="267">
        <v>1</v>
      </c>
      <c r="G17" s="267" t="s">
        <v>215</v>
      </c>
      <c r="H17" s="268" t="s">
        <v>216</v>
      </c>
      <c r="I17" s="267">
        <v>1</v>
      </c>
      <c r="J17" s="267">
        <v>2</v>
      </c>
      <c r="K17" s="268" t="s">
        <v>217</v>
      </c>
      <c r="L17" s="270">
        <v>2020051290035</v>
      </c>
      <c r="M17" s="267">
        <v>2</v>
      </c>
      <c r="N17" s="267">
        <v>1812</v>
      </c>
      <c r="O17" s="268" t="s">
        <v>226</v>
      </c>
      <c r="P17" s="267" t="s">
        <v>50</v>
      </c>
      <c r="Q17" s="267">
        <v>16</v>
      </c>
      <c r="R17" s="267" t="s">
        <v>51</v>
      </c>
      <c r="S17" s="271">
        <v>4</v>
      </c>
      <c r="T17" s="268" t="s">
        <v>182</v>
      </c>
      <c r="U17" s="51" t="s">
        <v>315</v>
      </c>
      <c r="V17" s="52" t="s">
        <v>50</v>
      </c>
      <c r="W17" s="53">
        <v>1</v>
      </c>
      <c r="X17" s="272" t="s">
        <v>172</v>
      </c>
      <c r="Y17" s="53">
        <v>1</v>
      </c>
      <c r="Z17" s="53">
        <v>0</v>
      </c>
      <c r="AA17" s="273">
        <v>0</v>
      </c>
      <c r="AB17" s="472">
        <v>0</v>
      </c>
      <c r="AC17" s="273">
        <v>0</v>
      </c>
      <c r="AD17" s="273">
        <v>0</v>
      </c>
      <c r="AE17" s="55">
        <v>0</v>
      </c>
      <c r="AF17" s="55">
        <v>0</v>
      </c>
      <c r="AG17" s="281">
        <v>49000000</v>
      </c>
      <c r="AH17" s="57" t="s">
        <v>327</v>
      </c>
      <c r="AI17" s="275" t="s">
        <v>1025</v>
      </c>
      <c r="AJ17" s="27">
        <v>0</v>
      </c>
      <c r="AK17" s="276"/>
    </row>
    <row r="18" spans="1:38" s="254" customFormat="1" ht="42.75" x14ac:dyDescent="0.25">
      <c r="A18" s="267">
        <v>1</v>
      </c>
      <c r="B18" s="268" t="s">
        <v>44</v>
      </c>
      <c r="C18" s="267">
        <v>8</v>
      </c>
      <c r="D18" s="267" t="s">
        <v>213</v>
      </c>
      <c r="E18" s="268" t="s">
        <v>214</v>
      </c>
      <c r="F18" s="267">
        <v>1</v>
      </c>
      <c r="G18" s="267" t="s">
        <v>215</v>
      </c>
      <c r="H18" s="268" t="s">
        <v>216</v>
      </c>
      <c r="I18" s="267">
        <v>1</v>
      </c>
      <c r="J18" s="267">
        <v>2</v>
      </c>
      <c r="K18" s="268" t="s">
        <v>229</v>
      </c>
      <c r="L18" s="270">
        <v>2020051290036</v>
      </c>
      <c r="M18" s="267">
        <v>5</v>
      </c>
      <c r="N18" s="267">
        <v>1815</v>
      </c>
      <c r="O18" s="268" t="s">
        <v>230</v>
      </c>
      <c r="P18" s="267" t="s">
        <v>50</v>
      </c>
      <c r="Q18" s="267">
        <v>4</v>
      </c>
      <c r="R18" s="267" t="s">
        <v>51</v>
      </c>
      <c r="S18" s="271">
        <v>1</v>
      </c>
      <c r="T18" s="268" t="s">
        <v>182</v>
      </c>
      <c r="U18" s="268" t="s">
        <v>232</v>
      </c>
      <c r="V18" s="52" t="s">
        <v>50</v>
      </c>
      <c r="W18" s="53">
        <v>50</v>
      </c>
      <c r="X18" s="272" t="s">
        <v>190</v>
      </c>
      <c r="Y18" s="53">
        <v>20</v>
      </c>
      <c r="Z18" s="53">
        <v>0</v>
      </c>
      <c r="AA18" s="273">
        <v>30</v>
      </c>
      <c r="AB18" s="472">
        <v>82</v>
      </c>
      <c r="AC18" s="273">
        <v>40</v>
      </c>
      <c r="AD18" s="273">
        <v>50</v>
      </c>
      <c r="AE18" s="55">
        <v>0</v>
      </c>
      <c r="AF18" s="55">
        <v>0</v>
      </c>
      <c r="AG18" s="274">
        <v>115972000</v>
      </c>
      <c r="AH18" s="57" t="s">
        <v>319</v>
      </c>
      <c r="AI18" s="59" t="s">
        <v>317</v>
      </c>
      <c r="AJ18" s="27">
        <v>30137818</v>
      </c>
      <c r="AK18" s="276"/>
    </row>
    <row r="19" spans="1:38" s="254" customFormat="1" ht="42.75" x14ac:dyDescent="0.3">
      <c r="A19" s="267">
        <v>1</v>
      </c>
      <c r="B19" s="268" t="s">
        <v>44</v>
      </c>
      <c r="C19" s="267">
        <v>8</v>
      </c>
      <c r="D19" s="267" t="s">
        <v>213</v>
      </c>
      <c r="E19" s="268" t="s">
        <v>214</v>
      </c>
      <c r="F19" s="267">
        <v>1</v>
      </c>
      <c r="G19" s="267" t="s">
        <v>215</v>
      </c>
      <c r="H19" s="268" t="s">
        <v>216</v>
      </c>
      <c r="I19" s="267">
        <v>1</v>
      </c>
      <c r="J19" s="267">
        <v>2</v>
      </c>
      <c r="K19" s="268" t="s">
        <v>229</v>
      </c>
      <c r="L19" s="270">
        <v>2020051290036</v>
      </c>
      <c r="M19" s="267">
        <v>5</v>
      </c>
      <c r="N19" s="267">
        <v>1815</v>
      </c>
      <c r="O19" s="268" t="s">
        <v>230</v>
      </c>
      <c r="P19" s="267" t="s">
        <v>50</v>
      </c>
      <c r="Q19" s="267">
        <v>4</v>
      </c>
      <c r="R19" s="267" t="s">
        <v>51</v>
      </c>
      <c r="S19" s="271">
        <v>1</v>
      </c>
      <c r="T19" s="268" t="s">
        <v>182</v>
      </c>
      <c r="U19" s="268" t="s">
        <v>234</v>
      </c>
      <c r="V19" s="52" t="s">
        <v>210</v>
      </c>
      <c r="W19" s="60">
        <v>1</v>
      </c>
      <c r="X19" s="272" t="s">
        <v>190</v>
      </c>
      <c r="Y19" s="282">
        <v>0.1</v>
      </c>
      <c r="Z19" s="282">
        <v>0</v>
      </c>
      <c r="AA19" s="282">
        <v>0.4</v>
      </c>
      <c r="AB19" s="475">
        <v>0.4</v>
      </c>
      <c r="AC19" s="282">
        <v>0.6</v>
      </c>
      <c r="AD19" s="282">
        <v>1</v>
      </c>
      <c r="AE19" s="55">
        <v>0</v>
      </c>
      <c r="AF19" s="55">
        <v>0</v>
      </c>
      <c r="AG19" s="274">
        <v>20000000</v>
      </c>
      <c r="AH19" s="57" t="s">
        <v>231</v>
      </c>
      <c r="AI19" s="59" t="s">
        <v>155</v>
      </c>
      <c r="AJ19" s="27">
        <v>10000000</v>
      </c>
      <c r="AK19" s="283"/>
    </row>
    <row r="20" spans="1:38" s="254" customFormat="1" ht="42.75" x14ac:dyDescent="0.3">
      <c r="A20" s="267">
        <v>1</v>
      </c>
      <c r="B20" s="268" t="s">
        <v>44</v>
      </c>
      <c r="C20" s="267">
        <v>8</v>
      </c>
      <c r="D20" s="267" t="s">
        <v>213</v>
      </c>
      <c r="E20" s="268" t="s">
        <v>214</v>
      </c>
      <c r="F20" s="267">
        <v>1</v>
      </c>
      <c r="G20" s="267" t="s">
        <v>215</v>
      </c>
      <c r="H20" s="268" t="s">
        <v>216</v>
      </c>
      <c r="I20" s="267">
        <v>1</v>
      </c>
      <c r="J20" s="267">
        <v>2</v>
      </c>
      <c r="K20" s="268" t="s">
        <v>229</v>
      </c>
      <c r="L20" s="270">
        <v>2020051290036</v>
      </c>
      <c r="M20" s="267">
        <v>5</v>
      </c>
      <c r="N20" s="267">
        <v>1815</v>
      </c>
      <c r="O20" s="268" t="s">
        <v>230</v>
      </c>
      <c r="P20" s="267" t="s">
        <v>50</v>
      </c>
      <c r="Q20" s="267">
        <v>4</v>
      </c>
      <c r="R20" s="267" t="s">
        <v>51</v>
      </c>
      <c r="S20" s="271">
        <v>1</v>
      </c>
      <c r="T20" s="268" t="s">
        <v>182</v>
      </c>
      <c r="U20" s="268" t="s">
        <v>235</v>
      </c>
      <c r="V20" s="52" t="s">
        <v>210</v>
      </c>
      <c r="W20" s="60">
        <v>1</v>
      </c>
      <c r="X20" s="272" t="s">
        <v>190</v>
      </c>
      <c r="Y20" s="282">
        <v>0.1</v>
      </c>
      <c r="Z20" s="282">
        <v>0</v>
      </c>
      <c r="AA20" s="282">
        <v>0.4</v>
      </c>
      <c r="AB20" s="475">
        <v>0.4</v>
      </c>
      <c r="AC20" s="282">
        <v>0.6</v>
      </c>
      <c r="AD20" s="282">
        <v>1</v>
      </c>
      <c r="AE20" s="55">
        <v>0</v>
      </c>
      <c r="AF20" s="55">
        <v>0</v>
      </c>
      <c r="AG20" s="274">
        <v>311676056</v>
      </c>
      <c r="AH20" s="57" t="s">
        <v>1026</v>
      </c>
      <c r="AI20" s="59" t="s">
        <v>1027</v>
      </c>
      <c r="AJ20" s="27">
        <v>58419377</v>
      </c>
      <c r="AK20" s="283"/>
    </row>
    <row r="21" spans="1:38" s="254" customFormat="1" ht="42.75" x14ac:dyDescent="0.3">
      <c r="A21" s="267">
        <v>1</v>
      </c>
      <c r="B21" s="268" t="s">
        <v>44</v>
      </c>
      <c r="C21" s="267">
        <v>8</v>
      </c>
      <c r="D21" s="267" t="s">
        <v>213</v>
      </c>
      <c r="E21" s="268" t="s">
        <v>214</v>
      </c>
      <c r="F21" s="267">
        <v>1</v>
      </c>
      <c r="G21" s="267" t="s">
        <v>215</v>
      </c>
      <c r="H21" s="268" t="s">
        <v>216</v>
      </c>
      <c r="I21" s="267">
        <v>1</v>
      </c>
      <c r="J21" s="267">
        <v>2</v>
      </c>
      <c r="K21" s="268" t="s">
        <v>229</v>
      </c>
      <c r="L21" s="270">
        <v>2020051290036</v>
      </c>
      <c r="M21" s="267">
        <v>6</v>
      </c>
      <c r="N21" s="267">
        <v>1816</v>
      </c>
      <c r="O21" s="268" t="s">
        <v>237</v>
      </c>
      <c r="P21" s="267" t="s">
        <v>50</v>
      </c>
      <c r="Q21" s="267">
        <v>4</v>
      </c>
      <c r="R21" s="267" t="s">
        <v>51</v>
      </c>
      <c r="S21" s="271">
        <v>1</v>
      </c>
      <c r="T21" s="268" t="s">
        <v>182</v>
      </c>
      <c r="U21" s="268" t="s">
        <v>320</v>
      </c>
      <c r="V21" s="52" t="s">
        <v>50</v>
      </c>
      <c r="W21" s="53">
        <v>75</v>
      </c>
      <c r="X21" s="272" t="s">
        <v>172</v>
      </c>
      <c r="Y21" s="53">
        <v>0</v>
      </c>
      <c r="Z21" s="53">
        <v>0</v>
      </c>
      <c r="AA21" s="273">
        <v>30</v>
      </c>
      <c r="AB21" s="472">
        <v>40</v>
      </c>
      <c r="AC21" s="273">
        <v>30</v>
      </c>
      <c r="AD21" s="273">
        <v>15</v>
      </c>
      <c r="AE21" s="55">
        <v>0</v>
      </c>
      <c r="AF21" s="55">
        <v>0</v>
      </c>
      <c r="AG21" s="274">
        <v>20000000</v>
      </c>
      <c r="AH21" s="57" t="s">
        <v>236</v>
      </c>
      <c r="AI21" s="59" t="s">
        <v>55</v>
      </c>
      <c r="AJ21" s="27">
        <v>0</v>
      </c>
      <c r="AK21" s="283"/>
    </row>
    <row r="22" spans="1:38" s="254" customFormat="1" ht="42.75" x14ac:dyDescent="0.25">
      <c r="A22" s="267">
        <v>1</v>
      </c>
      <c r="B22" s="268" t="s">
        <v>44</v>
      </c>
      <c r="C22" s="267">
        <v>10</v>
      </c>
      <c r="D22" s="267" t="s">
        <v>239</v>
      </c>
      <c r="E22" s="268" t="s">
        <v>240</v>
      </c>
      <c r="F22" s="267">
        <v>1</v>
      </c>
      <c r="G22" s="267" t="s">
        <v>241</v>
      </c>
      <c r="H22" s="268" t="s">
        <v>242</v>
      </c>
      <c r="I22" s="267">
        <v>3</v>
      </c>
      <c r="J22" s="267">
        <v>2</v>
      </c>
      <c r="K22" s="268" t="s">
        <v>187</v>
      </c>
      <c r="L22" s="270">
        <v>2020051290038</v>
      </c>
      <c r="M22" s="267">
        <v>1</v>
      </c>
      <c r="N22" s="267">
        <v>11011</v>
      </c>
      <c r="O22" s="268" t="s">
        <v>243</v>
      </c>
      <c r="P22" s="267" t="s">
        <v>50</v>
      </c>
      <c r="Q22" s="267">
        <v>4</v>
      </c>
      <c r="R22" s="267" t="s">
        <v>211</v>
      </c>
      <c r="S22" s="271">
        <v>4</v>
      </c>
      <c r="T22" s="268" t="s">
        <v>182</v>
      </c>
      <c r="U22" s="51" t="s">
        <v>244</v>
      </c>
      <c r="V22" s="52" t="s">
        <v>50</v>
      </c>
      <c r="W22" s="53">
        <v>2000</v>
      </c>
      <c r="X22" s="272" t="s">
        <v>211</v>
      </c>
      <c r="Y22" s="53">
        <v>350</v>
      </c>
      <c r="Z22" s="53">
        <v>26</v>
      </c>
      <c r="AA22" s="273">
        <v>650</v>
      </c>
      <c r="AB22" s="472">
        <v>258</v>
      </c>
      <c r="AC22" s="273">
        <v>650</v>
      </c>
      <c r="AD22" s="273">
        <v>350</v>
      </c>
      <c r="AE22" s="55">
        <v>0</v>
      </c>
      <c r="AF22" s="55">
        <v>0</v>
      </c>
      <c r="AG22" s="274">
        <v>156588000</v>
      </c>
      <c r="AH22" s="57" t="s">
        <v>245</v>
      </c>
      <c r="AI22" s="275" t="s">
        <v>55</v>
      </c>
      <c r="AJ22" s="27">
        <f>47180333+3500000</f>
        <v>50680333</v>
      </c>
      <c r="AK22" s="276"/>
      <c r="AL22" s="284"/>
    </row>
    <row r="23" spans="1:38" s="254" customFormat="1" ht="57" x14ac:dyDescent="0.25">
      <c r="A23" s="267">
        <v>1</v>
      </c>
      <c r="B23" s="268" t="s">
        <v>44</v>
      </c>
      <c r="C23" s="267">
        <v>10</v>
      </c>
      <c r="D23" s="267" t="s">
        <v>239</v>
      </c>
      <c r="E23" s="268" t="s">
        <v>240</v>
      </c>
      <c r="F23" s="267">
        <v>2</v>
      </c>
      <c r="G23" s="267" t="s">
        <v>246</v>
      </c>
      <c r="H23" s="268" t="s">
        <v>247</v>
      </c>
      <c r="I23" s="267">
        <v>3</v>
      </c>
      <c r="J23" s="267">
        <v>11</v>
      </c>
      <c r="K23" s="268" t="s">
        <v>187</v>
      </c>
      <c r="L23" s="270">
        <v>2020051290038</v>
      </c>
      <c r="M23" s="267">
        <v>1</v>
      </c>
      <c r="N23" s="267">
        <v>11021</v>
      </c>
      <c r="O23" s="268" t="s">
        <v>248</v>
      </c>
      <c r="P23" s="267" t="s">
        <v>50</v>
      </c>
      <c r="Q23" s="267">
        <v>8</v>
      </c>
      <c r="R23" s="278" t="s">
        <v>51</v>
      </c>
      <c r="S23" s="271">
        <v>2</v>
      </c>
      <c r="T23" s="268" t="s">
        <v>182</v>
      </c>
      <c r="U23" s="51" t="s">
        <v>321</v>
      </c>
      <c r="V23" s="52" t="s">
        <v>50</v>
      </c>
      <c r="W23" s="53">
        <v>50</v>
      </c>
      <c r="X23" s="272" t="s">
        <v>190</v>
      </c>
      <c r="Y23" s="53">
        <v>5</v>
      </c>
      <c r="Z23" s="53">
        <v>0</v>
      </c>
      <c r="AA23" s="273">
        <v>25</v>
      </c>
      <c r="AB23" s="472">
        <v>4</v>
      </c>
      <c r="AC23" s="273">
        <v>10</v>
      </c>
      <c r="AD23" s="273">
        <v>10</v>
      </c>
      <c r="AE23" s="55">
        <v>0</v>
      </c>
      <c r="AF23" s="55">
        <v>0</v>
      </c>
      <c r="AG23" s="274">
        <v>72126800</v>
      </c>
      <c r="AH23" s="57" t="s">
        <v>249</v>
      </c>
      <c r="AI23" s="275" t="s">
        <v>55</v>
      </c>
      <c r="AJ23" s="27">
        <v>10000000</v>
      </c>
      <c r="AK23" s="276"/>
      <c r="AL23" s="284"/>
    </row>
    <row r="24" spans="1:38" s="254" customFormat="1" ht="42.75" x14ac:dyDescent="0.25">
      <c r="A24" s="267">
        <v>1</v>
      </c>
      <c r="B24" s="268" t="s">
        <v>44</v>
      </c>
      <c r="C24" s="267">
        <v>10</v>
      </c>
      <c r="D24" s="267" t="s">
        <v>239</v>
      </c>
      <c r="E24" s="268" t="s">
        <v>240</v>
      </c>
      <c r="F24" s="267">
        <v>3</v>
      </c>
      <c r="G24" s="267" t="s">
        <v>250</v>
      </c>
      <c r="H24" s="268" t="s">
        <v>251</v>
      </c>
      <c r="I24" s="267">
        <v>3</v>
      </c>
      <c r="J24" s="267">
        <v>11</v>
      </c>
      <c r="K24" s="268" t="s">
        <v>187</v>
      </c>
      <c r="L24" s="270">
        <v>2020051290038</v>
      </c>
      <c r="M24" s="267">
        <v>1</v>
      </c>
      <c r="N24" s="267">
        <v>11031</v>
      </c>
      <c r="O24" s="268" t="s">
        <v>252</v>
      </c>
      <c r="P24" s="267" t="s">
        <v>50</v>
      </c>
      <c r="Q24" s="267">
        <v>8</v>
      </c>
      <c r="R24" s="278" t="s">
        <v>51</v>
      </c>
      <c r="S24" s="271">
        <v>2</v>
      </c>
      <c r="T24" s="268" t="s">
        <v>182</v>
      </c>
      <c r="U24" s="51" t="s">
        <v>322</v>
      </c>
      <c r="V24" s="52" t="s">
        <v>50</v>
      </c>
      <c r="W24" s="53">
        <v>10</v>
      </c>
      <c r="X24" s="272" t="s">
        <v>190</v>
      </c>
      <c r="Y24" s="53">
        <v>2</v>
      </c>
      <c r="Z24" s="53">
        <v>0</v>
      </c>
      <c r="AA24" s="273">
        <v>3</v>
      </c>
      <c r="AB24" s="472">
        <v>7</v>
      </c>
      <c r="AC24" s="273">
        <v>3</v>
      </c>
      <c r="AD24" s="273">
        <v>2</v>
      </c>
      <c r="AE24" s="55">
        <v>0</v>
      </c>
      <c r="AF24" s="55">
        <v>0</v>
      </c>
      <c r="AG24" s="274">
        <v>38000000</v>
      </c>
      <c r="AH24" s="57" t="s">
        <v>253</v>
      </c>
      <c r="AI24" s="275" t="s">
        <v>55</v>
      </c>
      <c r="AJ24" s="27">
        <v>3500000</v>
      </c>
      <c r="AK24" s="276"/>
    </row>
    <row r="25" spans="1:38" s="254" customFormat="1" ht="42.75" x14ac:dyDescent="0.25">
      <c r="A25" s="267">
        <v>1</v>
      </c>
      <c r="B25" s="268" t="s">
        <v>44</v>
      </c>
      <c r="C25" s="267">
        <v>10</v>
      </c>
      <c r="D25" s="267" t="s">
        <v>239</v>
      </c>
      <c r="E25" s="268" t="s">
        <v>240</v>
      </c>
      <c r="F25" s="267">
        <v>4</v>
      </c>
      <c r="G25" s="267" t="s">
        <v>254</v>
      </c>
      <c r="H25" s="268" t="s">
        <v>255</v>
      </c>
      <c r="I25" s="267">
        <v>3</v>
      </c>
      <c r="J25" s="267">
        <v>5</v>
      </c>
      <c r="K25" s="268" t="s">
        <v>187</v>
      </c>
      <c r="L25" s="270">
        <v>2020051290038</v>
      </c>
      <c r="M25" s="267">
        <v>1</v>
      </c>
      <c r="N25" s="267">
        <v>11041</v>
      </c>
      <c r="O25" s="268" t="s">
        <v>256</v>
      </c>
      <c r="P25" s="267" t="s">
        <v>50</v>
      </c>
      <c r="Q25" s="267">
        <v>4</v>
      </c>
      <c r="R25" s="278" t="s">
        <v>51</v>
      </c>
      <c r="S25" s="271">
        <v>1</v>
      </c>
      <c r="T25" s="268" t="s">
        <v>182</v>
      </c>
      <c r="U25" s="51" t="s">
        <v>257</v>
      </c>
      <c r="V25" s="52" t="s">
        <v>50</v>
      </c>
      <c r="W25" s="53">
        <v>10</v>
      </c>
      <c r="X25" s="272" t="s">
        <v>190</v>
      </c>
      <c r="Y25" s="53">
        <v>3</v>
      </c>
      <c r="Z25" s="53">
        <v>0</v>
      </c>
      <c r="AA25" s="273">
        <v>3</v>
      </c>
      <c r="AB25" s="472">
        <v>4</v>
      </c>
      <c r="AC25" s="273">
        <v>4</v>
      </c>
      <c r="AD25" s="273">
        <v>0</v>
      </c>
      <c r="AE25" s="55">
        <v>0</v>
      </c>
      <c r="AF25" s="55">
        <v>0</v>
      </c>
      <c r="AG25" s="274">
        <v>15000000</v>
      </c>
      <c r="AH25" s="57" t="s">
        <v>191</v>
      </c>
      <c r="AI25" s="275" t="s">
        <v>55</v>
      </c>
      <c r="AJ25" s="27">
        <v>3500000</v>
      </c>
      <c r="AK25" s="276"/>
      <c r="AL25" s="285"/>
    </row>
    <row r="26" spans="1:38" s="254" customFormat="1" ht="42.75" x14ac:dyDescent="0.25">
      <c r="A26" s="267">
        <v>1</v>
      </c>
      <c r="B26" s="268" t="s">
        <v>44</v>
      </c>
      <c r="C26" s="267">
        <v>10</v>
      </c>
      <c r="D26" s="267" t="s">
        <v>239</v>
      </c>
      <c r="E26" s="268" t="s">
        <v>240</v>
      </c>
      <c r="F26" s="267">
        <v>5</v>
      </c>
      <c r="G26" s="267" t="s">
        <v>258</v>
      </c>
      <c r="H26" s="268" t="s">
        <v>259</v>
      </c>
      <c r="I26" s="267">
        <v>3</v>
      </c>
      <c r="J26" s="267">
        <v>5</v>
      </c>
      <c r="K26" s="268" t="s">
        <v>187</v>
      </c>
      <c r="L26" s="270">
        <v>2020051290038</v>
      </c>
      <c r="M26" s="267">
        <v>1</v>
      </c>
      <c r="N26" s="267">
        <v>11051</v>
      </c>
      <c r="O26" s="268" t="s">
        <v>260</v>
      </c>
      <c r="P26" s="267" t="s">
        <v>50</v>
      </c>
      <c r="Q26" s="267">
        <v>4</v>
      </c>
      <c r="R26" s="278" t="s">
        <v>51</v>
      </c>
      <c r="S26" s="271">
        <v>1</v>
      </c>
      <c r="T26" s="268" t="s">
        <v>182</v>
      </c>
      <c r="U26" s="51" t="s">
        <v>261</v>
      </c>
      <c r="V26" s="52" t="s">
        <v>50</v>
      </c>
      <c r="W26" s="53">
        <v>4</v>
      </c>
      <c r="X26" s="272" t="s">
        <v>190</v>
      </c>
      <c r="Y26" s="53">
        <v>0</v>
      </c>
      <c r="Z26" s="53">
        <v>0</v>
      </c>
      <c r="AA26" s="273">
        <v>4</v>
      </c>
      <c r="AB26" s="472">
        <v>0</v>
      </c>
      <c r="AC26" s="273">
        <v>0</v>
      </c>
      <c r="AD26" s="273">
        <v>0</v>
      </c>
      <c r="AE26" s="55">
        <v>0</v>
      </c>
      <c r="AF26" s="55">
        <v>0</v>
      </c>
      <c r="AG26" s="274">
        <v>5000000</v>
      </c>
      <c r="AH26" s="57" t="s">
        <v>245</v>
      </c>
      <c r="AI26" s="275" t="s">
        <v>55</v>
      </c>
      <c r="AJ26" s="27">
        <v>0</v>
      </c>
      <c r="AK26" s="276"/>
    </row>
    <row r="27" spans="1:38" s="254" customFormat="1" ht="57" x14ac:dyDescent="0.25">
      <c r="A27" s="267">
        <v>1</v>
      </c>
      <c r="B27" s="268" t="s">
        <v>44</v>
      </c>
      <c r="C27" s="267">
        <v>10</v>
      </c>
      <c r="D27" s="267" t="s">
        <v>239</v>
      </c>
      <c r="E27" s="268" t="s">
        <v>240</v>
      </c>
      <c r="F27" s="267">
        <v>5</v>
      </c>
      <c r="G27" s="267" t="s">
        <v>262</v>
      </c>
      <c r="H27" s="268" t="s">
        <v>259</v>
      </c>
      <c r="I27" s="267">
        <v>3</v>
      </c>
      <c r="J27" s="267">
        <v>5</v>
      </c>
      <c r="K27" s="268" t="s">
        <v>187</v>
      </c>
      <c r="L27" s="270">
        <v>2020051290038</v>
      </c>
      <c r="M27" s="267">
        <v>1</v>
      </c>
      <c r="N27" s="267">
        <v>11051</v>
      </c>
      <c r="O27" s="268" t="s">
        <v>260</v>
      </c>
      <c r="P27" s="267" t="s">
        <v>50</v>
      </c>
      <c r="Q27" s="267">
        <v>4</v>
      </c>
      <c r="R27" s="278" t="s">
        <v>51</v>
      </c>
      <c r="S27" s="271">
        <v>1</v>
      </c>
      <c r="T27" s="268" t="s">
        <v>182</v>
      </c>
      <c r="U27" s="51" t="s">
        <v>263</v>
      </c>
      <c r="V27" s="52" t="s">
        <v>264</v>
      </c>
      <c r="W27" s="286">
        <v>1</v>
      </c>
      <c r="X27" s="272" t="s">
        <v>190</v>
      </c>
      <c r="Y27" s="286">
        <v>0.1</v>
      </c>
      <c r="Z27" s="286">
        <v>0</v>
      </c>
      <c r="AA27" s="282">
        <v>0.2</v>
      </c>
      <c r="AB27" s="475">
        <v>0.3</v>
      </c>
      <c r="AC27" s="282">
        <v>0.4</v>
      </c>
      <c r="AD27" s="282">
        <v>0.3</v>
      </c>
      <c r="AE27" s="55">
        <v>0</v>
      </c>
      <c r="AF27" s="55">
        <v>0</v>
      </c>
      <c r="AG27" s="274">
        <v>15000000</v>
      </c>
      <c r="AH27" s="57" t="s">
        <v>245</v>
      </c>
      <c r="AI27" s="275" t="s">
        <v>55</v>
      </c>
      <c r="AJ27" s="27">
        <v>5000000</v>
      </c>
      <c r="AK27" s="276"/>
    </row>
    <row r="28" spans="1:38" s="254" customFormat="1" ht="42.75" x14ac:dyDescent="0.25">
      <c r="A28" s="267">
        <v>1</v>
      </c>
      <c r="B28" s="268" t="s">
        <v>44</v>
      </c>
      <c r="C28" s="267">
        <v>10</v>
      </c>
      <c r="D28" s="267" t="s">
        <v>239</v>
      </c>
      <c r="E28" s="268" t="s">
        <v>240</v>
      </c>
      <c r="F28" s="267">
        <v>5</v>
      </c>
      <c r="G28" s="267" t="s">
        <v>258</v>
      </c>
      <c r="H28" s="268" t="s">
        <v>259</v>
      </c>
      <c r="I28" s="267">
        <v>3</v>
      </c>
      <c r="J28" s="267">
        <v>5</v>
      </c>
      <c r="K28" s="268" t="s">
        <v>187</v>
      </c>
      <c r="L28" s="270">
        <v>2020051290038</v>
      </c>
      <c r="M28" s="267">
        <v>1</v>
      </c>
      <c r="N28" s="267">
        <v>11051</v>
      </c>
      <c r="O28" s="268" t="s">
        <v>260</v>
      </c>
      <c r="P28" s="267" t="s">
        <v>50</v>
      </c>
      <c r="Q28" s="267">
        <v>4</v>
      </c>
      <c r="R28" s="278" t="s">
        <v>51</v>
      </c>
      <c r="S28" s="271">
        <v>1</v>
      </c>
      <c r="T28" s="268" t="s">
        <v>182</v>
      </c>
      <c r="U28" s="51" t="s">
        <v>323</v>
      </c>
      <c r="V28" s="52" t="s">
        <v>50</v>
      </c>
      <c r="W28" s="53">
        <v>10</v>
      </c>
      <c r="X28" s="272" t="s">
        <v>172</v>
      </c>
      <c r="Y28" s="53">
        <v>2</v>
      </c>
      <c r="Z28" s="53">
        <v>0</v>
      </c>
      <c r="AA28" s="273">
        <v>3</v>
      </c>
      <c r="AB28" s="472">
        <v>2</v>
      </c>
      <c r="AC28" s="273">
        <v>3</v>
      </c>
      <c r="AD28" s="273">
        <v>2</v>
      </c>
      <c r="AE28" s="55">
        <v>0</v>
      </c>
      <c r="AF28" s="55">
        <v>0</v>
      </c>
      <c r="AG28" s="274">
        <v>6000000</v>
      </c>
      <c r="AH28" s="57" t="s">
        <v>1028</v>
      </c>
      <c r="AI28" s="275" t="s">
        <v>55</v>
      </c>
      <c r="AJ28" s="27">
        <v>1571726</v>
      </c>
      <c r="AK28" s="276"/>
    </row>
    <row r="29" spans="1:38" s="254" customFormat="1" ht="42.75" x14ac:dyDescent="0.25">
      <c r="A29" s="267">
        <v>1</v>
      </c>
      <c r="B29" s="268" t="s">
        <v>44</v>
      </c>
      <c r="C29" s="267">
        <v>10</v>
      </c>
      <c r="D29" s="267" t="s">
        <v>239</v>
      </c>
      <c r="E29" s="268" t="s">
        <v>240</v>
      </c>
      <c r="F29" s="267">
        <v>6</v>
      </c>
      <c r="G29" s="267" t="s">
        <v>262</v>
      </c>
      <c r="H29" s="268" t="s">
        <v>265</v>
      </c>
      <c r="I29" s="267">
        <v>3</v>
      </c>
      <c r="J29" s="267">
        <v>2</v>
      </c>
      <c r="K29" s="268" t="s">
        <v>187</v>
      </c>
      <c r="L29" s="270">
        <v>2020051290038</v>
      </c>
      <c r="M29" s="267">
        <v>1</v>
      </c>
      <c r="N29" s="267">
        <v>11071</v>
      </c>
      <c r="O29" s="268" t="s">
        <v>266</v>
      </c>
      <c r="P29" s="267" t="s">
        <v>50</v>
      </c>
      <c r="Q29" s="267">
        <v>4</v>
      </c>
      <c r="R29" s="278" t="s">
        <v>51</v>
      </c>
      <c r="S29" s="271">
        <v>1</v>
      </c>
      <c r="T29" s="268" t="s">
        <v>182</v>
      </c>
      <c r="U29" s="51" t="s">
        <v>267</v>
      </c>
      <c r="V29" s="52" t="s">
        <v>50</v>
      </c>
      <c r="W29" s="53">
        <v>4</v>
      </c>
      <c r="X29" s="272" t="s">
        <v>172</v>
      </c>
      <c r="Y29" s="53">
        <v>1</v>
      </c>
      <c r="Z29" s="53">
        <v>0</v>
      </c>
      <c r="AA29" s="273">
        <v>1</v>
      </c>
      <c r="AB29" s="472">
        <v>0</v>
      </c>
      <c r="AC29" s="273">
        <v>1</v>
      </c>
      <c r="AD29" s="273">
        <v>1</v>
      </c>
      <c r="AE29" s="55">
        <v>0</v>
      </c>
      <c r="AF29" s="55">
        <v>0</v>
      </c>
      <c r="AG29" s="274">
        <v>15000000</v>
      </c>
      <c r="AH29" s="57" t="s">
        <v>245</v>
      </c>
      <c r="AI29" s="275" t="s">
        <v>55</v>
      </c>
      <c r="AJ29" s="27">
        <v>0</v>
      </c>
      <c r="AK29" s="276"/>
    </row>
    <row r="30" spans="1:38" s="254" customFormat="1" ht="42.75" x14ac:dyDescent="0.25">
      <c r="A30" s="267">
        <v>1</v>
      </c>
      <c r="B30" s="268" t="s">
        <v>44</v>
      </c>
      <c r="C30" s="267">
        <v>10</v>
      </c>
      <c r="D30" s="267" t="s">
        <v>239</v>
      </c>
      <c r="E30" s="268" t="s">
        <v>240</v>
      </c>
      <c r="F30" s="267">
        <v>7</v>
      </c>
      <c r="G30" s="267" t="s">
        <v>268</v>
      </c>
      <c r="H30" s="268" t="s">
        <v>265</v>
      </c>
      <c r="I30" s="267">
        <v>3</v>
      </c>
      <c r="J30" s="267">
        <v>2</v>
      </c>
      <c r="K30" s="268" t="s">
        <v>187</v>
      </c>
      <c r="L30" s="270">
        <v>2020051290038</v>
      </c>
      <c r="M30" s="267">
        <v>1</v>
      </c>
      <c r="N30" s="267">
        <v>11071</v>
      </c>
      <c r="O30" s="268" t="s">
        <v>266</v>
      </c>
      <c r="P30" s="267" t="s">
        <v>50</v>
      </c>
      <c r="Q30" s="267">
        <v>4</v>
      </c>
      <c r="R30" s="278" t="s">
        <v>51</v>
      </c>
      <c r="S30" s="271">
        <v>1</v>
      </c>
      <c r="T30" s="268" t="s">
        <v>182</v>
      </c>
      <c r="U30" s="51" t="s">
        <v>269</v>
      </c>
      <c r="V30" s="52" t="s">
        <v>50</v>
      </c>
      <c r="W30" s="53">
        <v>10</v>
      </c>
      <c r="X30" s="272" t="s">
        <v>172</v>
      </c>
      <c r="Y30" s="53">
        <v>2</v>
      </c>
      <c r="Z30" s="53">
        <v>0</v>
      </c>
      <c r="AA30" s="273">
        <v>3</v>
      </c>
      <c r="AB30" s="472">
        <v>5</v>
      </c>
      <c r="AC30" s="273">
        <v>3</v>
      </c>
      <c r="AD30" s="273">
        <v>2</v>
      </c>
      <c r="AE30" s="55">
        <v>0</v>
      </c>
      <c r="AF30" s="55">
        <v>0</v>
      </c>
      <c r="AG30" s="274">
        <v>40000000</v>
      </c>
      <c r="AH30" s="57" t="s">
        <v>270</v>
      </c>
      <c r="AI30" s="275" t="s">
        <v>55</v>
      </c>
      <c r="AJ30" s="27">
        <v>3000000</v>
      </c>
      <c r="AK30" s="276"/>
    </row>
    <row r="31" spans="1:38" s="254" customFormat="1" ht="57" x14ac:dyDescent="0.25">
      <c r="A31" s="267">
        <v>1</v>
      </c>
      <c r="B31" s="268" t="s">
        <v>44</v>
      </c>
      <c r="C31" s="267">
        <v>10</v>
      </c>
      <c r="D31" s="267" t="s">
        <v>239</v>
      </c>
      <c r="E31" s="268" t="s">
        <v>240</v>
      </c>
      <c r="F31" s="267">
        <v>7</v>
      </c>
      <c r="G31" s="267" t="s">
        <v>268</v>
      </c>
      <c r="H31" s="268" t="s">
        <v>265</v>
      </c>
      <c r="I31" s="267">
        <v>3</v>
      </c>
      <c r="J31" s="267">
        <v>2</v>
      </c>
      <c r="K31" s="268" t="s">
        <v>187</v>
      </c>
      <c r="L31" s="270">
        <v>2020051290038</v>
      </c>
      <c r="M31" s="267">
        <v>1</v>
      </c>
      <c r="N31" s="267">
        <v>11071</v>
      </c>
      <c r="O31" s="268" t="s">
        <v>266</v>
      </c>
      <c r="P31" s="267" t="s">
        <v>50</v>
      </c>
      <c r="Q31" s="267">
        <v>4</v>
      </c>
      <c r="R31" s="278" t="s">
        <v>51</v>
      </c>
      <c r="S31" s="271">
        <v>1</v>
      </c>
      <c r="T31" s="268" t="s">
        <v>182</v>
      </c>
      <c r="U31" s="51" t="s">
        <v>271</v>
      </c>
      <c r="V31" s="52" t="s">
        <v>50</v>
      </c>
      <c r="W31" s="53">
        <v>4</v>
      </c>
      <c r="X31" s="272" t="s">
        <v>190</v>
      </c>
      <c r="Y31" s="53">
        <v>1</v>
      </c>
      <c r="Z31" s="53">
        <v>1</v>
      </c>
      <c r="AA31" s="273">
        <v>1</v>
      </c>
      <c r="AB31" s="472">
        <v>1</v>
      </c>
      <c r="AC31" s="273">
        <v>1</v>
      </c>
      <c r="AD31" s="273">
        <v>1</v>
      </c>
      <c r="AE31" s="55">
        <v>0</v>
      </c>
      <c r="AF31" s="55">
        <v>0</v>
      </c>
      <c r="AG31" s="274">
        <v>40000000</v>
      </c>
      <c r="AH31" s="57" t="s">
        <v>270</v>
      </c>
      <c r="AI31" s="275" t="s">
        <v>55</v>
      </c>
      <c r="AJ31" s="27">
        <v>7000000</v>
      </c>
      <c r="AK31" s="276"/>
    </row>
    <row r="32" spans="1:38" s="254" customFormat="1" ht="42.75" x14ac:dyDescent="0.25">
      <c r="A32" s="267">
        <v>1</v>
      </c>
      <c r="B32" s="268" t="s">
        <v>44</v>
      </c>
      <c r="C32" s="267">
        <v>10</v>
      </c>
      <c r="D32" s="267" t="s">
        <v>239</v>
      </c>
      <c r="E32" s="268" t="s">
        <v>240</v>
      </c>
      <c r="F32" s="267">
        <v>7</v>
      </c>
      <c r="G32" s="267" t="s">
        <v>268</v>
      </c>
      <c r="H32" s="268" t="s">
        <v>265</v>
      </c>
      <c r="I32" s="267">
        <v>3</v>
      </c>
      <c r="J32" s="267">
        <v>2</v>
      </c>
      <c r="K32" s="268" t="s">
        <v>187</v>
      </c>
      <c r="L32" s="270">
        <v>2020051290038</v>
      </c>
      <c r="M32" s="267">
        <v>4</v>
      </c>
      <c r="N32" s="267">
        <v>11074</v>
      </c>
      <c r="O32" s="268" t="s">
        <v>272</v>
      </c>
      <c r="P32" s="267" t="s">
        <v>50</v>
      </c>
      <c r="Q32" s="267">
        <v>40</v>
      </c>
      <c r="R32" s="267" t="s">
        <v>51</v>
      </c>
      <c r="S32" s="271">
        <v>10</v>
      </c>
      <c r="T32" s="268" t="s">
        <v>182</v>
      </c>
      <c r="U32" s="51" t="s">
        <v>273</v>
      </c>
      <c r="V32" s="52" t="s">
        <v>50</v>
      </c>
      <c r="W32" s="53">
        <v>10</v>
      </c>
      <c r="X32" s="272" t="s">
        <v>190</v>
      </c>
      <c r="Y32" s="53">
        <v>1</v>
      </c>
      <c r="Z32" s="53">
        <v>1</v>
      </c>
      <c r="AA32" s="273">
        <v>3</v>
      </c>
      <c r="AB32" s="472">
        <v>3</v>
      </c>
      <c r="AC32" s="273">
        <v>4</v>
      </c>
      <c r="AD32" s="273">
        <v>2</v>
      </c>
      <c r="AE32" s="55">
        <v>0</v>
      </c>
      <c r="AF32" s="55">
        <v>0</v>
      </c>
      <c r="AG32" s="274">
        <v>11901600</v>
      </c>
      <c r="AH32" s="287" t="s">
        <v>1029</v>
      </c>
      <c r="AI32" s="275" t="s">
        <v>55</v>
      </c>
      <c r="AJ32" s="27">
        <v>8000000</v>
      </c>
      <c r="AK32" s="276"/>
    </row>
    <row r="33" spans="1:37" s="254" customFormat="1" ht="42.75" x14ac:dyDescent="0.25">
      <c r="A33" s="267">
        <v>1</v>
      </c>
      <c r="B33" s="268" t="s">
        <v>44</v>
      </c>
      <c r="C33" s="267">
        <v>10</v>
      </c>
      <c r="D33" s="267" t="s">
        <v>239</v>
      </c>
      <c r="E33" s="268" t="s">
        <v>240</v>
      </c>
      <c r="F33" s="267">
        <v>9</v>
      </c>
      <c r="G33" s="267" t="s">
        <v>274</v>
      </c>
      <c r="H33" s="268" t="s">
        <v>275</v>
      </c>
      <c r="I33" s="267">
        <v>3</v>
      </c>
      <c r="J33" s="267">
        <v>9</v>
      </c>
      <c r="K33" s="268" t="s">
        <v>276</v>
      </c>
      <c r="L33" s="270">
        <v>2020051290040</v>
      </c>
      <c r="M33" s="267">
        <v>3</v>
      </c>
      <c r="N33" s="267">
        <v>11093</v>
      </c>
      <c r="O33" s="268" t="s">
        <v>277</v>
      </c>
      <c r="P33" s="267" t="s">
        <v>50</v>
      </c>
      <c r="Q33" s="267">
        <v>48</v>
      </c>
      <c r="R33" s="278" t="s">
        <v>51</v>
      </c>
      <c r="S33" s="271">
        <v>12</v>
      </c>
      <c r="T33" s="268" t="s">
        <v>182</v>
      </c>
      <c r="U33" s="51" t="s">
        <v>278</v>
      </c>
      <c r="V33" s="52" t="s">
        <v>50</v>
      </c>
      <c r="W33" s="53">
        <v>12</v>
      </c>
      <c r="X33" s="272" t="s">
        <v>172</v>
      </c>
      <c r="Y33" s="53">
        <v>3</v>
      </c>
      <c r="Z33" s="53">
        <v>3</v>
      </c>
      <c r="AA33" s="53">
        <v>3</v>
      </c>
      <c r="AB33" s="473">
        <v>3</v>
      </c>
      <c r="AC33" s="53">
        <v>3</v>
      </c>
      <c r="AD33" s="53">
        <v>3</v>
      </c>
      <c r="AE33" s="55">
        <v>0</v>
      </c>
      <c r="AF33" s="55">
        <v>0</v>
      </c>
      <c r="AG33" s="274">
        <v>30098400</v>
      </c>
      <c r="AH33" s="287" t="s">
        <v>245</v>
      </c>
      <c r="AI33" s="275" t="s">
        <v>55</v>
      </c>
      <c r="AJ33" s="27">
        <v>10000000</v>
      </c>
      <c r="AK33" s="276"/>
    </row>
    <row r="34" spans="1:37" s="254" customFormat="1" ht="42.75" x14ac:dyDescent="0.25">
      <c r="A34" s="267">
        <v>1</v>
      </c>
      <c r="B34" s="268" t="s">
        <v>44</v>
      </c>
      <c r="C34" s="267">
        <v>10</v>
      </c>
      <c r="D34" s="267" t="s">
        <v>239</v>
      </c>
      <c r="E34" s="268" t="s">
        <v>240</v>
      </c>
      <c r="F34" s="267">
        <v>7</v>
      </c>
      <c r="G34" s="267" t="s">
        <v>268</v>
      </c>
      <c r="H34" s="268" t="s">
        <v>265</v>
      </c>
      <c r="I34" s="267">
        <v>3</v>
      </c>
      <c r="J34" s="267">
        <v>2</v>
      </c>
      <c r="K34" s="268" t="s">
        <v>187</v>
      </c>
      <c r="L34" s="270">
        <v>2020051290038</v>
      </c>
      <c r="M34" s="267">
        <v>6</v>
      </c>
      <c r="N34" s="267">
        <v>11076</v>
      </c>
      <c r="O34" s="268" t="s">
        <v>279</v>
      </c>
      <c r="P34" s="267" t="s">
        <v>50</v>
      </c>
      <c r="Q34" s="267">
        <v>4</v>
      </c>
      <c r="R34" s="278" t="s">
        <v>51</v>
      </c>
      <c r="S34" s="271">
        <v>1</v>
      </c>
      <c r="T34" s="268" t="s">
        <v>182</v>
      </c>
      <c r="U34" s="51" t="s">
        <v>280</v>
      </c>
      <c r="V34" s="52" t="s">
        <v>50</v>
      </c>
      <c r="W34" s="53">
        <v>40</v>
      </c>
      <c r="X34" s="272" t="s">
        <v>190</v>
      </c>
      <c r="Y34" s="53">
        <v>10</v>
      </c>
      <c r="Z34" s="53">
        <v>0</v>
      </c>
      <c r="AA34" s="273">
        <v>10</v>
      </c>
      <c r="AB34" s="472">
        <v>5</v>
      </c>
      <c r="AC34" s="273">
        <v>10</v>
      </c>
      <c r="AD34" s="273">
        <v>10</v>
      </c>
      <c r="AE34" s="55">
        <v>0</v>
      </c>
      <c r="AF34" s="55">
        <v>0</v>
      </c>
      <c r="AG34" s="274">
        <v>40000000</v>
      </c>
      <c r="AH34" s="57" t="s">
        <v>270</v>
      </c>
      <c r="AI34" s="275" t="s">
        <v>55</v>
      </c>
      <c r="AJ34" s="27">
        <v>3000000</v>
      </c>
      <c r="AK34" s="276"/>
    </row>
    <row r="35" spans="1:37" s="254" customFormat="1" ht="42.75" x14ac:dyDescent="0.25">
      <c r="A35" s="267">
        <v>1</v>
      </c>
      <c r="B35" s="268" t="s">
        <v>44</v>
      </c>
      <c r="C35" s="267">
        <v>10</v>
      </c>
      <c r="D35" s="267" t="s">
        <v>239</v>
      </c>
      <c r="E35" s="268" t="s">
        <v>240</v>
      </c>
      <c r="F35" s="267">
        <v>8</v>
      </c>
      <c r="G35" s="267" t="s">
        <v>281</v>
      </c>
      <c r="H35" s="268" t="s">
        <v>282</v>
      </c>
      <c r="I35" s="267">
        <v>3</v>
      </c>
      <c r="J35" s="267">
        <v>17</v>
      </c>
      <c r="K35" s="268" t="s">
        <v>187</v>
      </c>
      <c r="L35" s="270">
        <v>2020051290038</v>
      </c>
      <c r="M35" s="267">
        <v>3</v>
      </c>
      <c r="N35" s="267">
        <v>11083</v>
      </c>
      <c r="O35" s="268" t="s">
        <v>283</v>
      </c>
      <c r="P35" s="267" t="s">
        <v>50</v>
      </c>
      <c r="Q35" s="267">
        <v>48</v>
      </c>
      <c r="R35" s="278" t="s">
        <v>51</v>
      </c>
      <c r="S35" s="271">
        <v>12</v>
      </c>
      <c r="T35" s="268" t="s">
        <v>182</v>
      </c>
      <c r="U35" s="51" t="s">
        <v>285</v>
      </c>
      <c r="V35" s="52" t="s">
        <v>210</v>
      </c>
      <c r="W35" s="60">
        <v>1</v>
      </c>
      <c r="X35" s="272" t="s">
        <v>211</v>
      </c>
      <c r="Y35" s="286">
        <v>0.1</v>
      </c>
      <c r="Z35" s="53">
        <v>0</v>
      </c>
      <c r="AA35" s="282">
        <v>0.2</v>
      </c>
      <c r="AB35" s="475">
        <v>0.3</v>
      </c>
      <c r="AC35" s="282">
        <v>0.4</v>
      </c>
      <c r="AD35" s="282">
        <v>0.3</v>
      </c>
      <c r="AE35" s="55">
        <v>0</v>
      </c>
      <c r="AF35" s="55">
        <v>0</v>
      </c>
      <c r="AG35" s="274">
        <v>50000000</v>
      </c>
      <c r="AH35" s="57" t="s">
        <v>284</v>
      </c>
      <c r="AI35" s="275" t="s">
        <v>55</v>
      </c>
      <c r="AJ35" s="27">
        <v>3500000</v>
      </c>
      <c r="AK35" s="276"/>
    </row>
    <row r="36" spans="1:37" s="254" customFormat="1" ht="28.5" x14ac:dyDescent="0.25">
      <c r="A36" s="267">
        <v>1</v>
      </c>
      <c r="B36" s="268" t="s">
        <v>44</v>
      </c>
      <c r="C36" s="267">
        <v>10</v>
      </c>
      <c r="D36" s="267" t="s">
        <v>239</v>
      </c>
      <c r="E36" s="268" t="s">
        <v>240</v>
      </c>
      <c r="F36" s="267">
        <v>9</v>
      </c>
      <c r="G36" s="267" t="s">
        <v>274</v>
      </c>
      <c r="H36" s="268" t="s">
        <v>275</v>
      </c>
      <c r="I36" s="267">
        <v>3</v>
      </c>
      <c r="J36" s="267">
        <v>1</v>
      </c>
      <c r="K36" s="268" t="s">
        <v>286</v>
      </c>
      <c r="L36" s="270">
        <v>2020051290016</v>
      </c>
      <c r="M36" s="267">
        <v>1</v>
      </c>
      <c r="N36" s="267">
        <v>11091</v>
      </c>
      <c r="O36" s="268" t="s">
        <v>287</v>
      </c>
      <c r="P36" s="267" t="s">
        <v>50</v>
      </c>
      <c r="Q36" s="267">
        <v>4</v>
      </c>
      <c r="R36" s="278" t="s">
        <v>51</v>
      </c>
      <c r="S36" s="271">
        <v>1</v>
      </c>
      <c r="T36" s="268" t="s">
        <v>182</v>
      </c>
      <c r="U36" s="51" t="s">
        <v>312</v>
      </c>
      <c r="V36" s="52" t="s">
        <v>50</v>
      </c>
      <c r="W36" s="53">
        <v>17000</v>
      </c>
      <c r="X36" s="272" t="s">
        <v>190</v>
      </c>
      <c r="Y36" s="53">
        <v>4250</v>
      </c>
      <c r="Z36" s="53">
        <v>1184</v>
      </c>
      <c r="AA36" s="273">
        <v>4250</v>
      </c>
      <c r="AB36" s="472">
        <v>2996</v>
      </c>
      <c r="AC36" s="273">
        <v>4250</v>
      </c>
      <c r="AD36" s="273">
        <v>4250</v>
      </c>
      <c r="AE36" s="55">
        <v>0</v>
      </c>
      <c r="AF36" s="55">
        <v>0</v>
      </c>
      <c r="AG36" s="56">
        <v>25053000</v>
      </c>
      <c r="AH36" s="57" t="s">
        <v>1030</v>
      </c>
      <c r="AI36" s="275" t="s">
        <v>163</v>
      </c>
      <c r="AJ36" s="27">
        <v>9544000</v>
      </c>
      <c r="AK36" s="288"/>
    </row>
    <row r="37" spans="1:37" s="254" customFormat="1" ht="28.5" x14ac:dyDescent="0.25">
      <c r="A37" s="267">
        <v>1</v>
      </c>
      <c r="B37" s="268" t="s">
        <v>44</v>
      </c>
      <c r="C37" s="267">
        <v>10</v>
      </c>
      <c r="D37" s="267" t="s">
        <v>239</v>
      </c>
      <c r="E37" s="268" t="s">
        <v>240</v>
      </c>
      <c r="F37" s="267">
        <v>9</v>
      </c>
      <c r="G37" s="267" t="s">
        <v>274</v>
      </c>
      <c r="H37" s="268" t="s">
        <v>275</v>
      </c>
      <c r="I37" s="267">
        <v>3</v>
      </c>
      <c r="J37" s="267">
        <v>1</v>
      </c>
      <c r="K37" s="268" t="s">
        <v>286</v>
      </c>
      <c r="L37" s="270">
        <v>2020051290016</v>
      </c>
      <c r="M37" s="267">
        <v>1</v>
      </c>
      <c r="N37" s="267">
        <v>11091</v>
      </c>
      <c r="O37" s="268" t="s">
        <v>287</v>
      </c>
      <c r="P37" s="267" t="s">
        <v>50</v>
      </c>
      <c r="Q37" s="267">
        <v>4</v>
      </c>
      <c r="R37" s="278" t="s">
        <v>51</v>
      </c>
      <c r="S37" s="271">
        <v>1</v>
      </c>
      <c r="T37" s="268" t="s">
        <v>182</v>
      </c>
      <c r="U37" s="51" t="s">
        <v>288</v>
      </c>
      <c r="V37" s="52" t="s">
        <v>50</v>
      </c>
      <c r="W37" s="53">
        <v>2</v>
      </c>
      <c r="X37" s="272" t="s">
        <v>190</v>
      </c>
      <c r="Y37" s="53">
        <v>0</v>
      </c>
      <c r="Z37" s="53">
        <v>0</v>
      </c>
      <c r="AA37" s="273">
        <v>1</v>
      </c>
      <c r="AB37" s="472">
        <v>1</v>
      </c>
      <c r="AC37" s="273">
        <v>0</v>
      </c>
      <c r="AD37" s="273">
        <v>1</v>
      </c>
      <c r="AE37" s="55">
        <v>0</v>
      </c>
      <c r="AF37" s="55">
        <v>0</v>
      </c>
      <c r="AG37" s="56">
        <v>20000000</v>
      </c>
      <c r="AH37" s="57" t="s">
        <v>1030</v>
      </c>
      <c r="AI37" s="275" t="s">
        <v>163</v>
      </c>
      <c r="AJ37" s="27">
        <v>7333333</v>
      </c>
      <c r="AK37" s="276"/>
    </row>
    <row r="38" spans="1:37" s="254" customFormat="1" ht="28.5" x14ac:dyDescent="0.25">
      <c r="A38" s="267">
        <v>1</v>
      </c>
      <c r="B38" s="268" t="s">
        <v>44</v>
      </c>
      <c r="C38" s="267">
        <v>10</v>
      </c>
      <c r="D38" s="267" t="s">
        <v>239</v>
      </c>
      <c r="E38" s="268" t="s">
        <v>240</v>
      </c>
      <c r="F38" s="267">
        <v>9</v>
      </c>
      <c r="G38" s="267" t="s">
        <v>274</v>
      </c>
      <c r="H38" s="268" t="s">
        <v>275</v>
      </c>
      <c r="I38" s="267">
        <v>3</v>
      </c>
      <c r="J38" s="267">
        <v>1</v>
      </c>
      <c r="K38" s="268" t="s">
        <v>286</v>
      </c>
      <c r="L38" s="270">
        <v>2020051290016</v>
      </c>
      <c r="M38" s="267">
        <v>1</v>
      </c>
      <c r="N38" s="267">
        <v>11091</v>
      </c>
      <c r="O38" s="268" t="s">
        <v>287</v>
      </c>
      <c r="P38" s="267" t="s">
        <v>50</v>
      </c>
      <c r="Q38" s="267">
        <v>4</v>
      </c>
      <c r="R38" s="278" t="s">
        <v>51</v>
      </c>
      <c r="S38" s="271">
        <v>1</v>
      </c>
      <c r="T38" s="268" t="s">
        <v>182</v>
      </c>
      <c r="U38" s="51" t="s">
        <v>289</v>
      </c>
      <c r="V38" s="52" t="s">
        <v>50</v>
      </c>
      <c r="W38" s="53">
        <v>4</v>
      </c>
      <c r="X38" s="272" t="s">
        <v>190</v>
      </c>
      <c r="Y38" s="53">
        <v>1</v>
      </c>
      <c r="Z38" s="53">
        <v>1</v>
      </c>
      <c r="AA38" s="273">
        <v>1</v>
      </c>
      <c r="AB38" s="472">
        <v>0</v>
      </c>
      <c r="AC38" s="273">
        <v>1</v>
      </c>
      <c r="AD38" s="273">
        <v>1</v>
      </c>
      <c r="AE38" s="55">
        <v>0</v>
      </c>
      <c r="AF38" s="55">
        <v>0</v>
      </c>
      <c r="AG38" s="56">
        <v>8000000</v>
      </c>
      <c r="AH38" s="57" t="s">
        <v>1030</v>
      </c>
      <c r="AI38" s="275" t="s">
        <v>163</v>
      </c>
      <c r="AJ38" s="27">
        <v>2000000</v>
      </c>
      <c r="AK38" s="276"/>
    </row>
    <row r="39" spans="1:37" s="254" customFormat="1" ht="28.5" x14ac:dyDescent="0.25">
      <c r="A39" s="267">
        <v>1</v>
      </c>
      <c r="B39" s="268" t="s">
        <v>44</v>
      </c>
      <c r="C39" s="267">
        <v>10</v>
      </c>
      <c r="D39" s="267" t="s">
        <v>239</v>
      </c>
      <c r="E39" s="268" t="s">
        <v>240</v>
      </c>
      <c r="F39" s="267">
        <v>9</v>
      </c>
      <c r="G39" s="267" t="s">
        <v>274</v>
      </c>
      <c r="H39" s="268" t="s">
        <v>275</v>
      </c>
      <c r="I39" s="267">
        <v>3</v>
      </c>
      <c r="J39" s="267">
        <v>1</v>
      </c>
      <c r="K39" s="268" t="s">
        <v>286</v>
      </c>
      <c r="L39" s="270">
        <v>2020051290016</v>
      </c>
      <c r="M39" s="267">
        <v>1</v>
      </c>
      <c r="N39" s="267">
        <v>11091</v>
      </c>
      <c r="O39" s="268" t="s">
        <v>287</v>
      </c>
      <c r="P39" s="267" t="s">
        <v>50</v>
      </c>
      <c r="Q39" s="267">
        <v>4</v>
      </c>
      <c r="R39" s="278" t="s">
        <v>51</v>
      </c>
      <c r="S39" s="271">
        <v>1</v>
      </c>
      <c r="T39" s="268" t="s">
        <v>182</v>
      </c>
      <c r="U39" s="51" t="s">
        <v>290</v>
      </c>
      <c r="V39" s="52" t="s">
        <v>50</v>
      </c>
      <c r="W39" s="53">
        <v>12</v>
      </c>
      <c r="X39" s="272" t="s">
        <v>172</v>
      </c>
      <c r="Y39" s="53">
        <v>3</v>
      </c>
      <c r="Z39" s="53">
        <v>3</v>
      </c>
      <c r="AA39" s="273">
        <v>3</v>
      </c>
      <c r="AB39" s="472">
        <v>3</v>
      </c>
      <c r="AC39" s="273">
        <v>3</v>
      </c>
      <c r="AD39" s="273">
        <v>3</v>
      </c>
      <c r="AE39" s="55">
        <v>0</v>
      </c>
      <c r="AF39" s="55">
        <v>0</v>
      </c>
      <c r="AG39" s="56">
        <v>44000000</v>
      </c>
      <c r="AH39" s="57" t="s">
        <v>1030</v>
      </c>
      <c r="AI39" s="275" t="s">
        <v>163</v>
      </c>
      <c r="AJ39" s="27">
        <v>20133333</v>
      </c>
      <c r="AK39" s="276"/>
    </row>
    <row r="40" spans="1:37" s="254" customFormat="1" ht="71.25" x14ac:dyDescent="0.25">
      <c r="A40" s="267"/>
      <c r="B40" s="268" t="s">
        <v>44</v>
      </c>
      <c r="C40" s="267">
        <v>10</v>
      </c>
      <c r="D40" s="267" t="s">
        <v>56</v>
      </c>
      <c r="E40" s="268" t="s">
        <v>240</v>
      </c>
      <c r="F40" s="267">
        <v>9</v>
      </c>
      <c r="G40" s="267" t="s">
        <v>1031</v>
      </c>
      <c r="H40" s="268" t="s">
        <v>275</v>
      </c>
      <c r="I40" s="267">
        <v>3</v>
      </c>
      <c r="J40" s="267">
        <v>1</v>
      </c>
      <c r="K40" s="268" t="s">
        <v>286</v>
      </c>
      <c r="L40" s="270">
        <v>2020051290016</v>
      </c>
      <c r="M40" s="267">
        <v>1</v>
      </c>
      <c r="N40" s="267">
        <v>11091</v>
      </c>
      <c r="O40" s="268" t="s">
        <v>287</v>
      </c>
      <c r="P40" s="267" t="s">
        <v>50</v>
      </c>
      <c r="Q40" s="267">
        <v>4</v>
      </c>
      <c r="R40" s="278" t="s">
        <v>51</v>
      </c>
      <c r="S40" s="271">
        <v>1</v>
      </c>
      <c r="T40" s="268" t="s">
        <v>182</v>
      </c>
      <c r="U40" s="51" t="s">
        <v>1032</v>
      </c>
      <c r="V40" s="52" t="s">
        <v>210</v>
      </c>
      <c r="W40" s="60">
        <v>1</v>
      </c>
      <c r="X40" s="272" t="s">
        <v>190</v>
      </c>
      <c r="Y40" s="60">
        <v>0.1</v>
      </c>
      <c r="Z40" s="60">
        <v>0.1</v>
      </c>
      <c r="AA40" s="60">
        <v>0.3</v>
      </c>
      <c r="AB40" s="476">
        <v>0.3</v>
      </c>
      <c r="AC40" s="60">
        <v>0.7</v>
      </c>
      <c r="AD40" s="60">
        <v>1</v>
      </c>
      <c r="AE40" s="55">
        <v>0</v>
      </c>
      <c r="AF40" s="55">
        <v>0</v>
      </c>
      <c r="AG40" s="56">
        <f>279773035-97053000</f>
        <v>182720035</v>
      </c>
      <c r="AH40" s="57" t="s">
        <v>1033</v>
      </c>
      <c r="AI40" s="275" t="s">
        <v>163</v>
      </c>
      <c r="AJ40" s="27">
        <v>62016533</v>
      </c>
      <c r="AK40" s="277"/>
    </row>
    <row r="41" spans="1:37" s="254" customFormat="1" ht="28.5" x14ac:dyDescent="0.25">
      <c r="A41" s="267">
        <v>1</v>
      </c>
      <c r="B41" s="268" t="s">
        <v>44</v>
      </c>
      <c r="C41" s="267">
        <v>10</v>
      </c>
      <c r="D41" s="267" t="s">
        <v>239</v>
      </c>
      <c r="E41" s="268" t="s">
        <v>240</v>
      </c>
      <c r="F41" s="267">
        <v>9</v>
      </c>
      <c r="G41" s="267" t="s">
        <v>274</v>
      </c>
      <c r="H41" s="268" t="s">
        <v>275</v>
      </c>
      <c r="I41" s="267">
        <v>3</v>
      </c>
      <c r="J41" s="267">
        <v>1</v>
      </c>
      <c r="K41" s="268" t="s">
        <v>286</v>
      </c>
      <c r="L41" s="270">
        <v>2020051290016</v>
      </c>
      <c r="M41" s="267">
        <v>1</v>
      </c>
      <c r="N41" s="267">
        <v>11091</v>
      </c>
      <c r="O41" s="268" t="s">
        <v>287</v>
      </c>
      <c r="P41" s="267" t="s">
        <v>50</v>
      </c>
      <c r="Q41" s="267">
        <v>4</v>
      </c>
      <c r="R41" s="278" t="s">
        <v>51</v>
      </c>
      <c r="S41" s="271">
        <v>1</v>
      </c>
      <c r="T41" s="268" t="s">
        <v>182</v>
      </c>
      <c r="U41" s="51" t="s">
        <v>314</v>
      </c>
      <c r="V41" s="52" t="s">
        <v>210</v>
      </c>
      <c r="W41" s="60">
        <v>1</v>
      </c>
      <c r="X41" s="272" t="s">
        <v>190</v>
      </c>
      <c r="Y41" s="60">
        <v>0.1</v>
      </c>
      <c r="Z41" s="60">
        <v>0.1</v>
      </c>
      <c r="AA41" s="60">
        <v>0.4</v>
      </c>
      <c r="AB41" s="476">
        <v>0.4</v>
      </c>
      <c r="AC41" s="60">
        <v>0.7</v>
      </c>
      <c r="AD41" s="60">
        <v>1</v>
      </c>
      <c r="AE41" s="55">
        <v>0</v>
      </c>
      <c r="AF41" s="55">
        <v>0</v>
      </c>
      <c r="AG41" s="56">
        <v>65000000</v>
      </c>
      <c r="AH41" s="275" t="s">
        <v>1034</v>
      </c>
      <c r="AI41" s="275" t="s">
        <v>155</v>
      </c>
      <c r="AJ41" s="27">
        <f>12022400+814857</f>
        <v>12837257</v>
      </c>
      <c r="AK41" s="276"/>
    </row>
    <row r="42" spans="1:37" s="254" customFormat="1" ht="28.5" x14ac:dyDescent="0.25">
      <c r="A42" s="267">
        <v>1</v>
      </c>
      <c r="B42" s="268" t="s">
        <v>44</v>
      </c>
      <c r="C42" s="267">
        <v>10</v>
      </c>
      <c r="D42" s="267" t="s">
        <v>239</v>
      </c>
      <c r="E42" s="268" t="s">
        <v>240</v>
      </c>
      <c r="F42" s="267">
        <v>9</v>
      </c>
      <c r="G42" s="267" t="s">
        <v>274</v>
      </c>
      <c r="H42" s="268" t="s">
        <v>275</v>
      </c>
      <c r="I42" s="267">
        <v>3</v>
      </c>
      <c r="J42" s="267">
        <v>1</v>
      </c>
      <c r="K42" s="268" t="s">
        <v>286</v>
      </c>
      <c r="L42" s="270">
        <v>2020051290016</v>
      </c>
      <c r="M42" s="267">
        <v>1</v>
      </c>
      <c r="N42" s="267">
        <v>11091</v>
      </c>
      <c r="O42" s="268" t="s">
        <v>287</v>
      </c>
      <c r="P42" s="267" t="s">
        <v>50</v>
      </c>
      <c r="Q42" s="267">
        <v>4</v>
      </c>
      <c r="R42" s="278" t="s">
        <v>51</v>
      </c>
      <c r="S42" s="271">
        <v>1</v>
      </c>
      <c r="T42" s="268" t="s">
        <v>182</v>
      </c>
      <c r="U42" s="51" t="s">
        <v>313</v>
      </c>
      <c r="V42" s="52" t="s">
        <v>210</v>
      </c>
      <c r="W42" s="60">
        <v>1</v>
      </c>
      <c r="X42" s="272" t="s">
        <v>190</v>
      </c>
      <c r="Y42" s="60">
        <v>0.1</v>
      </c>
      <c r="Z42" s="60">
        <v>0.1</v>
      </c>
      <c r="AA42" s="60">
        <v>0.3</v>
      </c>
      <c r="AB42" s="476">
        <v>0.3</v>
      </c>
      <c r="AC42" s="60">
        <v>0.7</v>
      </c>
      <c r="AD42" s="60">
        <v>1</v>
      </c>
      <c r="AE42" s="55">
        <v>0</v>
      </c>
      <c r="AF42" s="55">
        <v>0</v>
      </c>
      <c r="AG42" s="56">
        <v>25000000</v>
      </c>
      <c r="AH42" s="275" t="s">
        <v>1035</v>
      </c>
      <c r="AI42" s="275" t="s">
        <v>155</v>
      </c>
      <c r="AJ42" s="27">
        <v>6423733</v>
      </c>
      <c r="AK42" s="288"/>
    </row>
    <row r="43" spans="1:37" s="254" customFormat="1" ht="28.5" x14ac:dyDescent="0.25">
      <c r="A43" s="267">
        <v>1</v>
      </c>
      <c r="B43" s="268" t="s">
        <v>44</v>
      </c>
      <c r="C43" s="267">
        <v>10</v>
      </c>
      <c r="D43" s="267" t="s">
        <v>239</v>
      </c>
      <c r="E43" s="268" t="s">
        <v>240</v>
      </c>
      <c r="F43" s="267">
        <v>9</v>
      </c>
      <c r="G43" s="267" t="s">
        <v>274</v>
      </c>
      <c r="H43" s="268" t="s">
        <v>275</v>
      </c>
      <c r="I43" s="267">
        <v>3</v>
      </c>
      <c r="J43" s="267">
        <v>1</v>
      </c>
      <c r="K43" s="268" t="s">
        <v>286</v>
      </c>
      <c r="L43" s="270">
        <v>2020051290016</v>
      </c>
      <c r="M43" s="267">
        <v>1</v>
      </c>
      <c r="N43" s="267">
        <v>11091</v>
      </c>
      <c r="O43" s="268" t="s">
        <v>287</v>
      </c>
      <c r="P43" s="267" t="s">
        <v>50</v>
      </c>
      <c r="Q43" s="267">
        <v>4</v>
      </c>
      <c r="R43" s="278" t="s">
        <v>51</v>
      </c>
      <c r="S43" s="271">
        <v>1</v>
      </c>
      <c r="T43" s="268" t="s">
        <v>182</v>
      </c>
      <c r="U43" s="51" t="s">
        <v>292</v>
      </c>
      <c r="V43" s="52" t="s">
        <v>210</v>
      </c>
      <c r="W43" s="289">
        <v>1</v>
      </c>
      <c r="X43" s="272" t="s">
        <v>190</v>
      </c>
      <c r="Y43" s="289">
        <v>0.25</v>
      </c>
      <c r="Z43" s="289">
        <v>0.25</v>
      </c>
      <c r="AA43" s="289">
        <v>0.5</v>
      </c>
      <c r="AB43" s="477">
        <v>0.5</v>
      </c>
      <c r="AC43" s="289">
        <v>0.75</v>
      </c>
      <c r="AD43" s="289">
        <v>1</v>
      </c>
      <c r="AE43" s="55">
        <v>0</v>
      </c>
      <c r="AF43" s="55">
        <v>0</v>
      </c>
      <c r="AG43" s="56">
        <v>377265720</v>
      </c>
      <c r="AH43" s="57" t="s">
        <v>1036</v>
      </c>
      <c r="AI43" s="275" t="s">
        <v>163</v>
      </c>
      <c r="AJ43" s="27">
        <v>82178014</v>
      </c>
      <c r="AK43" s="276"/>
    </row>
    <row r="44" spans="1:37" s="254" customFormat="1" ht="99.75" x14ac:dyDescent="0.25">
      <c r="A44" s="267">
        <v>1</v>
      </c>
      <c r="B44" s="268" t="s">
        <v>44</v>
      </c>
      <c r="C44" s="267">
        <v>10</v>
      </c>
      <c r="D44" s="267" t="s">
        <v>239</v>
      </c>
      <c r="E44" s="268" t="s">
        <v>240</v>
      </c>
      <c r="F44" s="267">
        <v>9</v>
      </c>
      <c r="G44" s="267" t="s">
        <v>274</v>
      </c>
      <c r="H44" s="268" t="s">
        <v>275</v>
      </c>
      <c r="I44" s="267">
        <v>3</v>
      </c>
      <c r="J44" s="267">
        <v>9</v>
      </c>
      <c r="K44" s="268" t="s">
        <v>293</v>
      </c>
      <c r="L44" s="270">
        <v>2020051290041</v>
      </c>
      <c r="M44" s="267">
        <v>2</v>
      </c>
      <c r="N44" s="267">
        <v>11092</v>
      </c>
      <c r="O44" s="268" t="s">
        <v>294</v>
      </c>
      <c r="P44" s="267" t="s">
        <v>50</v>
      </c>
      <c r="Q44" s="267">
        <v>4</v>
      </c>
      <c r="R44" s="278" t="s">
        <v>51</v>
      </c>
      <c r="S44" s="271">
        <v>1</v>
      </c>
      <c r="T44" s="268" t="s">
        <v>182</v>
      </c>
      <c r="U44" s="51" t="s">
        <v>295</v>
      </c>
      <c r="V44" s="52" t="s">
        <v>330</v>
      </c>
      <c r="W44" s="270">
        <v>300</v>
      </c>
      <c r="X44" s="272" t="s">
        <v>172</v>
      </c>
      <c r="Y44" s="270">
        <v>50</v>
      </c>
      <c r="Z44" s="270">
        <v>50</v>
      </c>
      <c r="AA44" s="270">
        <v>100</v>
      </c>
      <c r="AB44" s="478">
        <v>100</v>
      </c>
      <c r="AC44" s="270">
        <v>100</v>
      </c>
      <c r="AD44" s="270">
        <v>50</v>
      </c>
      <c r="AE44" s="55">
        <v>0</v>
      </c>
      <c r="AF44" s="55">
        <v>0</v>
      </c>
      <c r="AG44" s="290">
        <v>34449419252</v>
      </c>
      <c r="AH44" s="57" t="s">
        <v>1037</v>
      </c>
      <c r="AI44" s="275" t="s">
        <v>1038</v>
      </c>
      <c r="AJ44" s="27">
        <v>14495637339</v>
      </c>
      <c r="AK44" s="276"/>
    </row>
    <row r="45" spans="1:37" s="254" customFormat="1" ht="99.75" x14ac:dyDescent="0.25">
      <c r="A45" s="267">
        <v>1</v>
      </c>
      <c r="B45" s="268" t="s">
        <v>44</v>
      </c>
      <c r="C45" s="267">
        <v>10</v>
      </c>
      <c r="D45" s="267" t="s">
        <v>239</v>
      </c>
      <c r="E45" s="268" t="s">
        <v>240</v>
      </c>
      <c r="F45" s="267">
        <v>9</v>
      </c>
      <c r="G45" s="267" t="s">
        <v>274</v>
      </c>
      <c r="H45" s="268" t="s">
        <v>275</v>
      </c>
      <c r="I45" s="267">
        <v>3</v>
      </c>
      <c r="J45" s="267">
        <v>9</v>
      </c>
      <c r="K45" s="268" t="s">
        <v>293</v>
      </c>
      <c r="L45" s="270">
        <v>2020051290041</v>
      </c>
      <c r="M45" s="267">
        <v>2</v>
      </c>
      <c r="N45" s="267">
        <v>11092</v>
      </c>
      <c r="O45" s="268" t="s">
        <v>294</v>
      </c>
      <c r="P45" s="267" t="s">
        <v>50</v>
      </c>
      <c r="Q45" s="267">
        <v>4</v>
      </c>
      <c r="R45" s="278" t="s">
        <v>51</v>
      </c>
      <c r="S45" s="271">
        <v>1</v>
      </c>
      <c r="T45" s="268" t="s">
        <v>182</v>
      </c>
      <c r="U45" s="51" t="s">
        <v>296</v>
      </c>
      <c r="V45" s="52" t="s">
        <v>210</v>
      </c>
      <c r="W45" s="60">
        <v>1</v>
      </c>
      <c r="X45" s="272" t="s">
        <v>211</v>
      </c>
      <c r="Y45" s="282">
        <v>0.2</v>
      </c>
      <c r="Z45" s="282">
        <v>0.2</v>
      </c>
      <c r="AA45" s="282">
        <v>0.25</v>
      </c>
      <c r="AB45" s="475">
        <v>0.25</v>
      </c>
      <c r="AC45" s="282">
        <v>0.3</v>
      </c>
      <c r="AD45" s="282">
        <v>0.25</v>
      </c>
      <c r="AE45" s="55">
        <v>0</v>
      </c>
      <c r="AF45" s="55">
        <v>0</v>
      </c>
      <c r="AG45" s="290">
        <v>650977668</v>
      </c>
      <c r="AH45" s="57" t="s">
        <v>1039</v>
      </c>
      <c r="AI45" s="275" t="s">
        <v>329</v>
      </c>
      <c r="AJ45" s="27">
        <v>13733919</v>
      </c>
      <c r="AK45" s="276"/>
    </row>
    <row r="46" spans="1:37" s="254" customFormat="1" ht="42.75" x14ac:dyDescent="0.25">
      <c r="A46" s="267">
        <v>1</v>
      </c>
      <c r="B46" s="268" t="s">
        <v>44</v>
      </c>
      <c r="C46" s="267">
        <v>10</v>
      </c>
      <c r="D46" s="267" t="s">
        <v>239</v>
      </c>
      <c r="E46" s="268" t="s">
        <v>240</v>
      </c>
      <c r="F46" s="267">
        <v>9</v>
      </c>
      <c r="G46" s="267" t="s">
        <v>274</v>
      </c>
      <c r="H46" s="268" t="s">
        <v>275</v>
      </c>
      <c r="I46" s="267">
        <v>3</v>
      </c>
      <c r="J46" s="267">
        <v>17</v>
      </c>
      <c r="K46" s="268" t="s">
        <v>276</v>
      </c>
      <c r="L46" s="270">
        <v>2020051290040</v>
      </c>
      <c r="M46" s="267">
        <v>4</v>
      </c>
      <c r="N46" s="267">
        <v>11094</v>
      </c>
      <c r="O46" s="268" t="s">
        <v>297</v>
      </c>
      <c r="P46" s="267" t="s">
        <v>50</v>
      </c>
      <c r="Q46" s="267">
        <v>4</v>
      </c>
      <c r="R46" s="278" t="s">
        <v>51</v>
      </c>
      <c r="S46" s="271">
        <v>1</v>
      </c>
      <c r="T46" s="268" t="s">
        <v>182</v>
      </c>
      <c r="U46" s="51" t="s">
        <v>328</v>
      </c>
      <c r="V46" s="52" t="s">
        <v>210</v>
      </c>
      <c r="W46" s="60">
        <v>1</v>
      </c>
      <c r="X46" s="272" t="s">
        <v>190</v>
      </c>
      <c r="Y46" s="282">
        <v>0.2</v>
      </c>
      <c r="Z46" s="282">
        <v>0.2</v>
      </c>
      <c r="AA46" s="282">
        <v>0.25</v>
      </c>
      <c r="AB46" s="475">
        <v>0.25</v>
      </c>
      <c r="AC46" s="282">
        <v>0.25</v>
      </c>
      <c r="AD46" s="282">
        <v>0.3</v>
      </c>
      <c r="AE46" s="55">
        <v>0</v>
      </c>
      <c r="AF46" s="55">
        <v>0</v>
      </c>
      <c r="AG46" s="274">
        <v>65000000</v>
      </c>
      <c r="AH46" s="57" t="s">
        <v>1040</v>
      </c>
      <c r="AI46" s="59" t="s">
        <v>155</v>
      </c>
      <c r="AJ46" s="27">
        <v>5957377</v>
      </c>
      <c r="AK46" s="276"/>
    </row>
    <row r="47" spans="1:37" s="254" customFormat="1" ht="42.75" x14ac:dyDescent="0.25">
      <c r="A47" s="267">
        <v>2</v>
      </c>
      <c r="B47" s="269" t="s">
        <v>74</v>
      </c>
      <c r="C47" s="267">
        <v>4</v>
      </c>
      <c r="D47" s="267" t="s">
        <v>298</v>
      </c>
      <c r="E47" s="269" t="s">
        <v>299</v>
      </c>
      <c r="F47" s="291">
        <v>1</v>
      </c>
      <c r="G47" s="267" t="s">
        <v>300</v>
      </c>
      <c r="H47" s="269" t="s">
        <v>301</v>
      </c>
      <c r="I47" s="267">
        <v>1</v>
      </c>
      <c r="J47" s="267">
        <v>14</v>
      </c>
      <c r="K47" s="269" t="s">
        <v>302</v>
      </c>
      <c r="L47" s="291">
        <v>2020051290044</v>
      </c>
      <c r="M47" s="267">
        <v>3</v>
      </c>
      <c r="N47" s="267">
        <v>2413</v>
      </c>
      <c r="O47" s="268" t="s">
        <v>304</v>
      </c>
      <c r="P47" s="267" t="s">
        <v>84</v>
      </c>
      <c r="Q47" s="278">
        <v>1</v>
      </c>
      <c r="R47" s="278" t="s">
        <v>85</v>
      </c>
      <c r="S47" s="289">
        <v>0.5</v>
      </c>
      <c r="T47" s="268" t="s">
        <v>182</v>
      </c>
      <c r="U47" s="292" t="s">
        <v>331</v>
      </c>
      <c r="V47" s="52" t="s">
        <v>84</v>
      </c>
      <c r="W47" s="293">
        <v>1</v>
      </c>
      <c r="X47" s="272" t="s">
        <v>190</v>
      </c>
      <c r="Y47" s="282">
        <v>0.25</v>
      </c>
      <c r="Z47" s="282">
        <v>0.02</v>
      </c>
      <c r="AA47" s="282">
        <v>0.5</v>
      </c>
      <c r="AB47" s="475">
        <v>0.5</v>
      </c>
      <c r="AC47" s="282">
        <v>0.75</v>
      </c>
      <c r="AD47" s="282">
        <v>1</v>
      </c>
      <c r="AE47" s="55">
        <v>0</v>
      </c>
      <c r="AF47" s="55">
        <v>0</v>
      </c>
      <c r="AG47" s="274">
        <v>40000000</v>
      </c>
      <c r="AH47" s="57" t="s">
        <v>303</v>
      </c>
      <c r="AI47" s="59" t="s">
        <v>155</v>
      </c>
      <c r="AJ47" s="27">
        <v>10000000</v>
      </c>
      <c r="AK47" s="276"/>
    </row>
    <row r="48" spans="1:37" s="254" customFormat="1" ht="42.75" x14ac:dyDescent="0.25">
      <c r="A48" s="267">
        <v>2</v>
      </c>
      <c r="B48" s="269" t="s">
        <v>74</v>
      </c>
      <c r="C48" s="267">
        <v>4</v>
      </c>
      <c r="D48" s="267" t="s">
        <v>298</v>
      </c>
      <c r="E48" s="269" t="s">
        <v>299</v>
      </c>
      <c r="F48" s="291">
        <v>1</v>
      </c>
      <c r="G48" s="267" t="s">
        <v>300</v>
      </c>
      <c r="H48" s="269" t="s">
        <v>301</v>
      </c>
      <c r="I48" s="267">
        <v>1</v>
      </c>
      <c r="J48" s="267">
        <v>14</v>
      </c>
      <c r="K48" s="269" t="s">
        <v>302</v>
      </c>
      <c r="L48" s="291">
        <v>2020051290044</v>
      </c>
      <c r="M48" s="267">
        <v>3</v>
      </c>
      <c r="N48" s="267">
        <v>2413</v>
      </c>
      <c r="O48" s="268" t="s">
        <v>304</v>
      </c>
      <c r="P48" s="267" t="s">
        <v>84</v>
      </c>
      <c r="Q48" s="278">
        <v>1</v>
      </c>
      <c r="R48" s="278" t="s">
        <v>85</v>
      </c>
      <c r="S48" s="289">
        <v>0.5</v>
      </c>
      <c r="T48" s="268" t="s">
        <v>182</v>
      </c>
      <c r="U48" s="292" t="s">
        <v>305</v>
      </c>
      <c r="V48" s="52" t="s">
        <v>50</v>
      </c>
      <c r="W48" s="62">
        <v>4</v>
      </c>
      <c r="X48" s="272" t="s">
        <v>172</v>
      </c>
      <c r="Y48" s="53">
        <v>1</v>
      </c>
      <c r="Z48" s="53">
        <v>0</v>
      </c>
      <c r="AA48" s="273">
        <v>1</v>
      </c>
      <c r="AB48" s="472">
        <v>1</v>
      </c>
      <c r="AC48" s="273">
        <v>1</v>
      </c>
      <c r="AD48" s="273">
        <v>1</v>
      </c>
      <c r="AE48" s="55">
        <v>0</v>
      </c>
      <c r="AF48" s="55">
        <v>0</v>
      </c>
      <c r="AG48" s="274">
        <v>10000000</v>
      </c>
      <c r="AH48" s="57" t="s">
        <v>308</v>
      </c>
      <c r="AI48" s="59" t="s">
        <v>55</v>
      </c>
      <c r="AJ48" s="27">
        <v>759867</v>
      </c>
      <c r="AK48" s="276"/>
    </row>
    <row r="49" spans="1:37" s="254" customFormat="1" ht="42.75" x14ac:dyDescent="0.25">
      <c r="A49" s="267">
        <v>2</v>
      </c>
      <c r="B49" s="269" t="s">
        <v>74</v>
      </c>
      <c r="C49" s="267">
        <v>4</v>
      </c>
      <c r="D49" s="267" t="s">
        <v>298</v>
      </c>
      <c r="E49" s="269" t="s">
        <v>299</v>
      </c>
      <c r="F49" s="291">
        <v>1</v>
      </c>
      <c r="G49" s="267" t="s">
        <v>300</v>
      </c>
      <c r="H49" s="269" t="s">
        <v>301</v>
      </c>
      <c r="I49" s="267">
        <v>1</v>
      </c>
      <c r="J49" s="267">
        <v>14</v>
      </c>
      <c r="K49" s="269" t="s">
        <v>302</v>
      </c>
      <c r="L49" s="291">
        <v>2020051290044</v>
      </c>
      <c r="M49" s="267">
        <v>6</v>
      </c>
      <c r="N49" s="267">
        <v>2416</v>
      </c>
      <c r="O49" s="268" t="s">
        <v>306</v>
      </c>
      <c r="P49" s="267" t="s">
        <v>50</v>
      </c>
      <c r="Q49" s="267">
        <v>367</v>
      </c>
      <c r="R49" s="278" t="s">
        <v>100</v>
      </c>
      <c r="S49" s="271">
        <v>367</v>
      </c>
      <c r="T49" s="268" t="s">
        <v>182</v>
      </c>
      <c r="U49" s="51" t="s">
        <v>307</v>
      </c>
      <c r="V49" s="52" t="s">
        <v>210</v>
      </c>
      <c r="W49" s="60">
        <v>1</v>
      </c>
      <c r="X49" s="272" t="s">
        <v>190</v>
      </c>
      <c r="Y49" s="282">
        <v>0.25</v>
      </c>
      <c r="Z49" s="282">
        <v>0</v>
      </c>
      <c r="AA49" s="282">
        <v>0.5</v>
      </c>
      <c r="AB49" s="475">
        <v>0.5</v>
      </c>
      <c r="AC49" s="282">
        <v>0.75</v>
      </c>
      <c r="AD49" s="282">
        <v>1</v>
      </c>
      <c r="AE49" s="55">
        <v>0</v>
      </c>
      <c r="AF49" s="55">
        <v>0</v>
      </c>
      <c r="AG49" s="274">
        <v>230000000</v>
      </c>
      <c r="AH49" s="57" t="s">
        <v>1041</v>
      </c>
      <c r="AI49" s="59" t="s">
        <v>1042</v>
      </c>
      <c r="AJ49" s="479">
        <v>35497725</v>
      </c>
      <c r="AK49" s="276"/>
    </row>
    <row r="50" spans="1:37" s="254" customFormat="1" ht="42.75" x14ac:dyDescent="0.25">
      <c r="A50" s="267">
        <v>2</v>
      </c>
      <c r="B50" s="269" t="s">
        <v>74</v>
      </c>
      <c r="C50" s="267">
        <v>4</v>
      </c>
      <c r="D50" s="267" t="s">
        <v>298</v>
      </c>
      <c r="E50" s="269" t="s">
        <v>299</v>
      </c>
      <c r="F50" s="291">
        <v>1</v>
      </c>
      <c r="G50" s="267" t="s">
        <v>300</v>
      </c>
      <c r="H50" s="269" t="s">
        <v>301</v>
      </c>
      <c r="I50" s="267">
        <v>1</v>
      </c>
      <c r="J50" s="267">
        <v>14</v>
      </c>
      <c r="K50" s="269" t="s">
        <v>302</v>
      </c>
      <c r="L50" s="291">
        <v>2020051290044</v>
      </c>
      <c r="M50" s="267">
        <v>8</v>
      </c>
      <c r="N50" s="267">
        <v>2418</v>
      </c>
      <c r="O50" s="268" t="s">
        <v>309</v>
      </c>
      <c r="P50" s="267" t="s">
        <v>50</v>
      </c>
      <c r="Q50" s="267">
        <v>19</v>
      </c>
      <c r="R50" s="278" t="s">
        <v>51</v>
      </c>
      <c r="S50" s="271">
        <v>5</v>
      </c>
      <c r="T50" s="268" t="s">
        <v>182</v>
      </c>
      <c r="U50" s="51" t="s">
        <v>310</v>
      </c>
      <c r="V50" s="52" t="s">
        <v>210</v>
      </c>
      <c r="W50" s="62">
        <v>12</v>
      </c>
      <c r="X50" s="272" t="s">
        <v>172</v>
      </c>
      <c r="Y50" s="53">
        <v>3</v>
      </c>
      <c r="Z50" s="53">
        <v>0</v>
      </c>
      <c r="AA50" s="273">
        <v>3</v>
      </c>
      <c r="AB50" s="472">
        <v>6</v>
      </c>
      <c r="AC50" s="273">
        <v>3</v>
      </c>
      <c r="AD50" s="273">
        <v>3</v>
      </c>
      <c r="AE50" s="55">
        <v>0</v>
      </c>
      <c r="AF50" s="55">
        <v>0</v>
      </c>
      <c r="AG50" s="274">
        <v>61125000</v>
      </c>
      <c r="AH50" s="57" t="s">
        <v>1043</v>
      </c>
      <c r="AI50" s="59" t="s">
        <v>1042</v>
      </c>
      <c r="AJ50" s="27">
        <v>10000000</v>
      </c>
      <c r="AK50" s="276"/>
    </row>
    <row r="51" spans="1:37" s="254" customFormat="1" ht="42.75" x14ac:dyDescent="0.25">
      <c r="A51" s="267">
        <v>2</v>
      </c>
      <c r="B51" s="269" t="s">
        <v>74</v>
      </c>
      <c r="C51" s="267">
        <v>4</v>
      </c>
      <c r="D51" s="267" t="s">
        <v>298</v>
      </c>
      <c r="E51" s="269" t="s">
        <v>299</v>
      </c>
      <c r="F51" s="291">
        <v>1</v>
      </c>
      <c r="G51" s="267" t="s">
        <v>300</v>
      </c>
      <c r="H51" s="269" t="s">
        <v>301</v>
      </c>
      <c r="I51" s="267">
        <v>1</v>
      </c>
      <c r="J51" s="267">
        <v>14</v>
      </c>
      <c r="K51" s="269" t="s">
        <v>302</v>
      </c>
      <c r="L51" s="291">
        <v>2020051290044</v>
      </c>
      <c r="M51" s="267">
        <v>8</v>
      </c>
      <c r="N51" s="267">
        <v>2418</v>
      </c>
      <c r="O51" s="268" t="s">
        <v>309</v>
      </c>
      <c r="P51" s="267" t="s">
        <v>50</v>
      </c>
      <c r="Q51" s="267">
        <v>19</v>
      </c>
      <c r="R51" s="278" t="s">
        <v>51</v>
      </c>
      <c r="S51" s="271">
        <v>5</v>
      </c>
      <c r="T51" s="268" t="s">
        <v>182</v>
      </c>
      <c r="U51" s="51" t="s">
        <v>311</v>
      </c>
      <c r="V51" s="52" t="s">
        <v>210</v>
      </c>
      <c r="W51" s="60">
        <v>1</v>
      </c>
      <c r="X51" s="272" t="s">
        <v>190</v>
      </c>
      <c r="Y51" s="282">
        <v>0.25</v>
      </c>
      <c r="Z51" s="282">
        <v>0</v>
      </c>
      <c r="AA51" s="282">
        <v>0.5</v>
      </c>
      <c r="AB51" s="475">
        <v>0.5</v>
      </c>
      <c r="AC51" s="282">
        <v>0.75</v>
      </c>
      <c r="AD51" s="282">
        <v>1</v>
      </c>
      <c r="AE51" s="55">
        <v>0</v>
      </c>
      <c r="AF51" s="55">
        <v>0</v>
      </c>
      <c r="AG51" s="274">
        <v>40000000</v>
      </c>
      <c r="AH51" s="57" t="s">
        <v>1044</v>
      </c>
      <c r="AI51" s="59" t="s">
        <v>1042</v>
      </c>
      <c r="AJ51" s="27">
        <v>5000000</v>
      </c>
      <c r="AK51" s="276"/>
    </row>
    <row r="52" spans="1:37" s="254" customFormat="1" x14ac:dyDescent="0.3">
      <c r="A52" s="294"/>
      <c r="B52" s="294"/>
      <c r="C52" s="294"/>
      <c r="D52" s="294"/>
      <c r="E52" s="294"/>
      <c r="F52" s="294"/>
      <c r="G52" s="294"/>
      <c r="H52" s="294"/>
      <c r="I52" s="294"/>
      <c r="J52" s="294"/>
      <c r="K52" s="294"/>
      <c r="L52" s="294"/>
      <c r="M52" s="294"/>
      <c r="N52" s="294"/>
      <c r="O52" s="294"/>
      <c r="P52" s="294"/>
      <c r="Q52" s="294"/>
      <c r="R52" s="294"/>
      <c r="S52" s="294"/>
      <c r="T52" s="294"/>
      <c r="U52" s="295"/>
      <c r="V52" s="294"/>
      <c r="W52" s="294"/>
      <c r="X52" s="294"/>
      <c r="Y52" s="294"/>
      <c r="Z52" s="294"/>
      <c r="AA52" s="294"/>
      <c r="AB52" s="294"/>
      <c r="AC52" s="294"/>
      <c r="AD52" s="294"/>
      <c r="AE52" s="294"/>
      <c r="AF52" s="294"/>
      <c r="AG52" s="294"/>
      <c r="AH52" s="294"/>
      <c r="AI52" s="294"/>
      <c r="AJ52" s="294"/>
      <c r="AK52" s="294"/>
    </row>
    <row r="54" spans="1:37" x14ac:dyDescent="0.3">
      <c r="AG54" s="68"/>
    </row>
  </sheetData>
  <protectedRanges>
    <protectedRange sqref="U17" name="Rango1_8_1_2_1"/>
  </protectedRanges>
  <mergeCells count="17">
    <mergeCell ref="A7:T7"/>
    <mergeCell ref="U7:AE7"/>
    <mergeCell ref="AG7:AJ7"/>
    <mergeCell ref="AK7:AK8"/>
    <mergeCell ref="A5:B5"/>
    <mergeCell ref="C5:AK5"/>
    <mergeCell ref="A6:B6"/>
    <mergeCell ref="C6:G6"/>
    <mergeCell ref="H6:J6"/>
    <mergeCell ref="K6:N6"/>
    <mergeCell ref="P6:T6"/>
    <mergeCell ref="Y6:AK6"/>
    <mergeCell ref="AJ1:AK1"/>
    <mergeCell ref="AJ2:AK2"/>
    <mergeCell ref="AJ3:AK3"/>
    <mergeCell ref="AJ4:AK4"/>
    <mergeCell ref="A1:AI4"/>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92D050"/>
  </sheetPr>
  <dimension ref="A1:AM30"/>
  <sheetViews>
    <sheetView showGridLines="0" topLeftCell="V1" workbookViewId="0">
      <selection activeCell="Z6" sqref="Z6:AK6"/>
    </sheetView>
  </sheetViews>
  <sheetFormatPr baseColWidth="10" defaultRowHeight="14.25" outlineLevelCol="1" x14ac:dyDescent="0.3"/>
  <cols>
    <col min="1" max="1" width="2" bestFit="1" customWidth="1"/>
    <col min="2" max="2" width="23.85546875" bestFit="1" customWidth="1"/>
    <col min="3" max="3" width="3" customWidth="1" outlineLevel="1"/>
    <col min="4" max="4" width="5.28515625" customWidth="1" outlineLevel="1"/>
    <col min="5" max="5" width="20.42578125" bestFit="1" customWidth="1"/>
    <col min="6" max="6" width="2" customWidth="1" outlineLevel="1"/>
    <col min="7" max="7" width="5.28515625" customWidth="1" outlineLevel="1"/>
    <col min="8" max="8" width="20.5703125" bestFit="1" customWidth="1"/>
    <col min="9" max="9" width="8.85546875" customWidth="1" outlineLevel="1"/>
    <col min="10" max="10" width="4.42578125" customWidth="1" outlineLevel="1"/>
    <col min="11" max="11" width="30.42578125" bestFit="1" customWidth="1"/>
    <col min="12" max="12" width="14.5703125" bestFit="1" customWidth="1"/>
    <col min="13" max="13" width="2" customWidth="1" outlineLevel="1"/>
    <col min="14" max="14" width="6" customWidth="1" outlineLevel="1"/>
    <col min="15" max="15" width="33.42578125" customWidth="1"/>
    <col min="16" max="16" width="14.5703125" bestFit="1" customWidth="1"/>
    <col min="17" max="17" width="16.42578125" bestFit="1" customWidth="1"/>
    <col min="18" max="18" width="18.7109375" bestFit="1" customWidth="1"/>
    <col min="19" max="19" width="6.7109375" bestFit="1" customWidth="1"/>
    <col min="20" max="20" width="12.5703125" bestFit="1" customWidth="1"/>
    <col min="21" max="21" width="30.7109375" style="13" bestFit="1" customWidth="1"/>
    <col min="22" max="22" width="10.7109375" bestFit="1" customWidth="1"/>
    <col min="23" max="23" width="14.28515625" bestFit="1" customWidth="1"/>
    <col min="24" max="24" width="18" bestFit="1" customWidth="1"/>
    <col min="25" max="27" width="8.140625" customWidth="1"/>
    <col min="28" max="28" width="8.140625" style="254" customWidth="1"/>
    <col min="29" max="30" width="8.140625" customWidth="1"/>
    <col min="31" max="31" width="10.28515625" hidden="1" customWidth="1" outlineLevel="1"/>
    <col min="32" max="32" width="14.7109375" hidden="1" customWidth="1" outlineLevel="1"/>
    <col min="33" max="33" width="14.85546875" customWidth="1" collapsed="1"/>
    <col min="34" max="34" width="19.5703125" customWidth="1"/>
    <col min="35" max="35" width="15.140625" bestFit="1" customWidth="1"/>
    <col min="36" max="36" width="16.28515625" customWidth="1"/>
    <col min="37" max="37" width="16.85546875" customWidth="1"/>
    <col min="38" max="38" width="13.5703125" customWidth="1"/>
  </cols>
  <sheetData>
    <row r="1" spans="1:39" ht="13.5" customHeight="1" x14ac:dyDescent="0.25">
      <c r="A1" s="564" t="s">
        <v>0</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6"/>
      <c r="AJ1" s="577" t="s">
        <v>1</v>
      </c>
      <c r="AK1" s="577"/>
    </row>
    <row r="2" spans="1:39" ht="13.5" customHeight="1" x14ac:dyDescent="0.25">
      <c r="A2" s="564"/>
      <c r="B2" s="565"/>
      <c r="C2" s="565"/>
      <c r="D2" s="565"/>
      <c r="E2" s="565"/>
      <c r="F2" s="565"/>
      <c r="G2" s="565"/>
      <c r="H2" s="565"/>
      <c r="I2" s="565"/>
      <c r="J2" s="565"/>
      <c r="K2" s="565"/>
      <c r="L2" s="565"/>
      <c r="M2" s="565"/>
      <c r="N2" s="565"/>
      <c r="O2" s="565"/>
      <c r="P2" s="565"/>
      <c r="Q2" s="565"/>
      <c r="R2" s="565"/>
      <c r="S2" s="565"/>
      <c r="T2" s="565"/>
      <c r="U2" s="565"/>
      <c r="V2" s="565"/>
      <c r="W2" s="565"/>
      <c r="X2" s="565"/>
      <c r="Y2" s="565"/>
      <c r="Z2" s="565"/>
      <c r="AA2" s="565"/>
      <c r="AB2" s="565"/>
      <c r="AC2" s="565"/>
      <c r="AD2" s="565"/>
      <c r="AE2" s="565"/>
      <c r="AF2" s="565"/>
      <c r="AG2" s="565"/>
      <c r="AH2" s="565"/>
      <c r="AI2" s="566"/>
      <c r="AJ2" s="577" t="s">
        <v>180</v>
      </c>
      <c r="AK2" s="577"/>
    </row>
    <row r="3" spans="1:39" ht="13.5" customHeight="1" x14ac:dyDescent="0.25">
      <c r="A3" s="564"/>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c r="AB3" s="565"/>
      <c r="AC3" s="565"/>
      <c r="AD3" s="565"/>
      <c r="AE3" s="565"/>
      <c r="AF3" s="565"/>
      <c r="AG3" s="565"/>
      <c r="AH3" s="565"/>
      <c r="AI3" s="566"/>
      <c r="AJ3" s="577" t="s">
        <v>3</v>
      </c>
      <c r="AK3" s="577"/>
    </row>
    <row r="4" spans="1:39" ht="13.5" customHeight="1" x14ac:dyDescent="0.25">
      <c r="A4" s="567"/>
      <c r="B4" s="568"/>
      <c r="C4" s="568"/>
      <c r="D4" s="568"/>
      <c r="E4" s="568"/>
      <c r="F4" s="568"/>
      <c r="G4" s="568"/>
      <c r="H4" s="568"/>
      <c r="I4" s="568"/>
      <c r="J4" s="568"/>
      <c r="K4" s="568"/>
      <c r="L4" s="568"/>
      <c r="M4" s="568"/>
      <c r="N4" s="568"/>
      <c r="O4" s="568"/>
      <c r="P4" s="568"/>
      <c r="Q4" s="568"/>
      <c r="R4" s="568"/>
      <c r="S4" s="568"/>
      <c r="T4" s="568"/>
      <c r="U4" s="568"/>
      <c r="V4" s="568"/>
      <c r="W4" s="568"/>
      <c r="X4" s="568"/>
      <c r="Y4" s="568"/>
      <c r="Z4" s="568"/>
      <c r="AA4" s="568"/>
      <c r="AB4" s="568"/>
      <c r="AC4" s="568"/>
      <c r="AD4" s="568"/>
      <c r="AE4" s="568"/>
      <c r="AF4" s="568"/>
      <c r="AG4" s="568"/>
      <c r="AH4" s="568"/>
      <c r="AI4" s="569"/>
      <c r="AJ4" s="577" t="s">
        <v>181</v>
      </c>
      <c r="AK4" s="577"/>
    </row>
    <row r="5" spans="1:39" ht="13.5" x14ac:dyDescent="0.25">
      <c r="A5" s="571" t="s">
        <v>5</v>
      </c>
      <c r="B5" s="572"/>
      <c r="C5" s="573" t="s">
        <v>6</v>
      </c>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573"/>
      <c r="AK5" s="573"/>
    </row>
    <row r="6" spans="1:39" ht="33.75" customHeight="1" x14ac:dyDescent="0.25">
      <c r="A6" s="576" t="s">
        <v>7</v>
      </c>
      <c r="B6" s="576"/>
      <c r="C6" s="575">
        <v>2024</v>
      </c>
      <c r="D6" s="575"/>
      <c r="E6" s="575"/>
      <c r="F6" s="575"/>
      <c r="G6" s="575"/>
      <c r="H6" s="577" t="s">
        <v>8</v>
      </c>
      <c r="I6" s="577"/>
      <c r="J6" s="577"/>
      <c r="K6" s="575" t="s">
        <v>332</v>
      </c>
      <c r="L6" s="575"/>
      <c r="M6" s="575"/>
      <c r="N6" s="575"/>
      <c r="O6" s="4" t="s">
        <v>10</v>
      </c>
      <c r="P6" s="575" t="s">
        <v>927</v>
      </c>
      <c r="Q6" s="575"/>
      <c r="R6" s="575"/>
      <c r="S6" s="575"/>
      <c r="T6" s="575"/>
      <c r="U6" s="5" t="s">
        <v>11</v>
      </c>
      <c r="V6" s="6">
        <v>45503</v>
      </c>
      <c r="W6" s="591" t="s">
        <v>1048</v>
      </c>
      <c r="X6" s="599"/>
      <c r="Y6" s="592"/>
      <c r="Z6" s="600"/>
      <c r="AA6" s="601"/>
      <c r="AB6" s="601"/>
      <c r="AC6" s="601"/>
      <c r="AD6" s="601"/>
      <c r="AE6" s="601"/>
      <c r="AF6" s="601"/>
      <c r="AG6" s="601"/>
      <c r="AH6" s="601"/>
      <c r="AI6" s="601"/>
      <c r="AJ6" s="601"/>
      <c r="AK6" s="602"/>
    </row>
    <row r="7" spans="1:39" ht="13.5" x14ac:dyDescent="0.25">
      <c r="A7" s="559"/>
      <c r="B7" s="559"/>
      <c r="C7" s="559"/>
      <c r="D7" s="559"/>
      <c r="E7" s="559"/>
      <c r="F7" s="559"/>
      <c r="G7" s="559"/>
      <c r="H7" s="559"/>
      <c r="I7" s="559"/>
      <c r="J7" s="559"/>
      <c r="K7" s="559"/>
      <c r="L7" s="559"/>
      <c r="M7" s="559"/>
      <c r="N7" s="559"/>
      <c r="O7" s="559"/>
      <c r="P7" s="559"/>
      <c r="Q7" s="559"/>
      <c r="R7" s="559"/>
      <c r="S7" s="559"/>
      <c r="T7" s="559"/>
      <c r="U7" s="588" t="s">
        <v>12</v>
      </c>
      <c r="V7" s="588"/>
      <c r="W7" s="588"/>
      <c r="X7" s="588"/>
      <c r="Y7" s="588"/>
      <c r="Z7" s="589"/>
      <c r="AA7" s="589"/>
      <c r="AB7" s="589"/>
      <c r="AC7" s="589"/>
      <c r="AD7" s="589"/>
      <c r="AE7" s="589"/>
      <c r="AF7" s="589"/>
      <c r="AG7" s="589"/>
      <c r="AH7" s="40"/>
      <c r="AI7" s="598" t="s">
        <v>13</v>
      </c>
      <c r="AJ7" s="598"/>
      <c r="AK7" s="598"/>
    </row>
    <row r="8" spans="1:39" ht="67.5" x14ac:dyDescent="0.25">
      <c r="A8" s="15" t="s">
        <v>15</v>
      </c>
      <c r="B8" s="15" t="s">
        <v>16</v>
      </c>
      <c r="C8" s="15" t="s">
        <v>15</v>
      </c>
      <c r="D8" s="15" t="s">
        <v>17</v>
      </c>
      <c r="E8" s="15" t="s">
        <v>18</v>
      </c>
      <c r="F8" s="15" t="s">
        <v>15</v>
      </c>
      <c r="G8" s="15" t="s">
        <v>17</v>
      </c>
      <c r="H8" s="15" t="s">
        <v>19</v>
      </c>
      <c r="I8" s="15" t="s">
        <v>20</v>
      </c>
      <c r="J8" s="15" t="s">
        <v>21</v>
      </c>
      <c r="K8" s="15" t="s">
        <v>22</v>
      </c>
      <c r="L8" s="15" t="s">
        <v>23</v>
      </c>
      <c r="M8" s="15" t="s">
        <v>15</v>
      </c>
      <c r="N8" s="15" t="s">
        <v>17</v>
      </c>
      <c r="O8" s="15" t="s">
        <v>24</v>
      </c>
      <c r="P8" s="15" t="s">
        <v>25</v>
      </c>
      <c r="Q8" s="15" t="s">
        <v>26</v>
      </c>
      <c r="R8" s="15" t="s">
        <v>27</v>
      </c>
      <c r="S8" s="15" t="s">
        <v>28</v>
      </c>
      <c r="T8" s="15" t="s">
        <v>29</v>
      </c>
      <c r="U8" s="41" t="s">
        <v>30</v>
      </c>
      <c r="V8" s="41" t="s">
        <v>31</v>
      </c>
      <c r="W8" s="41" t="s">
        <v>333</v>
      </c>
      <c r="X8" s="41" t="s">
        <v>33</v>
      </c>
      <c r="Y8" s="42" t="s">
        <v>34</v>
      </c>
      <c r="Z8" s="42" t="s">
        <v>983</v>
      </c>
      <c r="AA8" s="43" t="s">
        <v>35</v>
      </c>
      <c r="AB8" s="43" t="s">
        <v>1051</v>
      </c>
      <c r="AC8" s="44" t="s">
        <v>36</v>
      </c>
      <c r="AD8" s="45" t="s">
        <v>37</v>
      </c>
      <c r="AE8" s="46" t="s">
        <v>38</v>
      </c>
      <c r="AF8" s="47" t="s">
        <v>39</v>
      </c>
      <c r="AG8" s="49" t="s">
        <v>40</v>
      </c>
      <c r="AH8" s="49" t="s">
        <v>41</v>
      </c>
      <c r="AI8" s="49" t="s">
        <v>42</v>
      </c>
      <c r="AJ8" s="50" t="s">
        <v>43</v>
      </c>
      <c r="AK8" s="456" t="s">
        <v>14</v>
      </c>
      <c r="AL8" s="492"/>
      <c r="AM8" s="492"/>
    </row>
    <row r="9" spans="1:39" ht="71.25" x14ac:dyDescent="0.25">
      <c r="A9" s="72">
        <v>1</v>
      </c>
      <c r="B9" s="51" t="s">
        <v>44</v>
      </c>
      <c r="C9" s="52">
        <v>11</v>
      </c>
      <c r="D9" s="52" t="s">
        <v>56</v>
      </c>
      <c r="E9" s="51" t="s">
        <v>57</v>
      </c>
      <c r="F9" s="64">
        <v>1</v>
      </c>
      <c r="G9" s="52" t="s">
        <v>334</v>
      </c>
      <c r="H9" s="51" t="s">
        <v>335</v>
      </c>
      <c r="I9" s="52">
        <v>3</v>
      </c>
      <c r="J9" s="52">
        <v>4</v>
      </c>
      <c r="K9" s="51" t="s">
        <v>336</v>
      </c>
      <c r="L9" s="64">
        <v>2020051290025</v>
      </c>
      <c r="M9" s="52">
        <v>1</v>
      </c>
      <c r="N9" s="72">
        <v>11111</v>
      </c>
      <c r="O9" s="73" t="s">
        <v>337</v>
      </c>
      <c r="P9" s="52" t="s">
        <v>50</v>
      </c>
      <c r="Q9" s="52">
        <v>4</v>
      </c>
      <c r="R9" s="60" t="s">
        <v>51</v>
      </c>
      <c r="S9" s="53">
        <v>1</v>
      </c>
      <c r="T9" s="52" t="s">
        <v>332</v>
      </c>
      <c r="U9" s="73" t="s">
        <v>338</v>
      </c>
      <c r="V9" s="72" t="s">
        <v>50</v>
      </c>
      <c r="W9" s="62">
        <v>120</v>
      </c>
      <c r="X9" s="52" t="s">
        <v>190</v>
      </c>
      <c r="Y9" s="62">
        <v>30</v>
      </c>
      <c r="Z9" s="25">
        <v>3</v>
      </c>
      <c r="AA9" s="63">
        <v>30</v>
      </c>
      <c r="AB9" s="63">
        <v>10</v>
      </c>
      <c r="AC9" s="63">
        <v>30</v>
      </c>
      <c r="AD9" s="63">
        <v>30</v>
      </c>
      <c r="AE9" s="55">
        <v>0</v>
      </c>
      <c r="AF9" s="55">
        <v>0</v>
      </c>
      <c r="AG9" s="58">
        <v>42783601</v>
      </c>
      <c r="AH9" s="57" t="s">
        <v>889</v>
      </c>
      <c r="AI9" s="59" t="s">
        <v>163</v>
      </c>
      <c r="AJ9" s="489">
        <v>42783601</v>
      </c>
      <c r="AK9" s="465"/>
      <c r="AL9" s="493"/>
      <c r="AM9" s="492"/>
    </row>
    <row r="10" spans="1:39" ht="57" x14ac:dyDescent="0.25">
      <c r="A10" s="72">
        <v>1</v>
      </c>
      <c r="B10" s="51" t="s">
        <v>44</v>
      </c>
      <c r="C10" s="52">
        <v>11</v>
      </c>
      <c r="D10" s="52" t="s">
        <v>56</v>
      </c>
      <c r="E10" s="51" t="s">
        <v>57</v>
      </c>
      <c r="F10" s="64">
        <v>1</v>
      </c>
      <c r="G10" s="52" t="s">
        <v>334</v>
      </c>
      <c r="H10" s="51" t="s">
        <v>335</v>
      </c>
      <c r="I10" s="52">
        <v>3</v>
      </c>
      <c r="J10" s="52">
        <v>10</v>
      </c>
      <c r="K10" s="51" t="s">
        <v>336</v>
      </c>
      <c r="L10" s="64">
        <v>2020051290025</v>
      </c>
      <c r="M10" s="52">
        <v>2</v>
      </c>
      <c r="N10" s="72">
        <v>11112</v>
      </c>
      <c r="O10" s="73" t="s">
        <v>339</v>
      </c>
      <c r="P10" s="52" t="s">
        <v>50</v>
      </c>
      <c r="Q10" s="52">
        <v>4</v>
      </c>
      <c r="R10" s="60" t="s">
        <v>51</v>
      </c>
      <c r="S10" s="53">
        <v>1</v>
      </c>
      <c r="T10" s="52" t="s">
        <v>332</v>
      </c>
      <c r="U10" s="73" t="s">
        <v>340</v>
      </c>
      <c r="V10" s="72" t="s">
        <v>50</v>
      </c>
      <c r="W10" s="62">
        <v>2000</v>
      </c>
      <c r="X10" s="52" t="s">
        <v>190</v>
      </c>
      <c r="Y10" s="62">
        <v>0</v>
      </c>
      <c r="Z10" s="25">
        <v>0</v>
      </c>
      <c r="AA10" s="63">
        <v>800</v>
      </c>
      <c r="AB10" s="485">
        <v>30</v>
      </c>
      <c r="AC10" s="63">
        <v>600</v>
      </c>
      <c r="AD10" s="63">
        <v>600</v>
      </c>
      <c r="AE10" s="55">
        <v>0</v>
      </c>
      <c r="AF10" s="55">
        <v>0</v>
      </c>
      <c r="AG10" s="486">
        <v>349895846</v>
      </c>
      <c r="AH10" s="57" t="s">
        <v>196</v>
      </c>
      <c r="AI10" s="59" t="s">
        <v>155</v>
      </c>
      <c r="AJ10" s="487">
        <v>193157418</v>
      </c>
      <c r="AK10" s="490"/>
      <c r="AL10" s="493"/>
      <c r="AM10" s="492"/>
    </row>
    <row r="11" spans="1:39" ht="57" x14ac:dyDescent="0.25">
      <c r="A11" s="72">
        <v>1</v>
      </c>
      <c r="B11" s="51" t="s">
        <v>44</v>
      </c>
      <c r="C11" s="52">
        <v>11</v>
      </c>
      <c r="D11" s="52" t="s">
        <v>56</v>
      </c>
      <c r="E11" s="51" t="s">
        <v>57</v>
      </c>
      <c r="F11" s="64">
        <v>1</v>
      </c>
      <c r="G11" s="52" t="s">
        <v>334</v>
      </c>
      <c r="H11" s="51" t="s">
        <v>335</v>
      </c>
      <c r="I11" s="52">
        <v>3</v>
      </c>
      <c r="J11" s="52">
        <v>10</v>
      </c>
      <c r="K11" s="51" t="s">
        <v>336</v>
      </c>
      <c r="L11" s="64">
        <v>2020051290025</v>
      </c>
      <c r="M11" s="52">
        <v>3</v>
      </c>
      <c r="N11" s="72">
        <v>11113</v>
      </c>
      <c r="O11" s="73" t="s">
        <v>341</v>
      </c>
      <c r="P11" s="52" t="s">
        <v>50</v>
      </c>
      <c r="Q11" s="52">
        <v>4</v>
      </c>
      <c r="R11" s="60" t="s">
        <v>51</v>
      </c>
      <c r="S11" s="53">
        <v>1</v>
      </c>
      <c r="T11" s="52" t="s">
        <v>332</v>
      </c>
      <c r="U11" s="73" t="s">
        <v>342</v>
      </c>
      <c r="V11" s="72" t="s">
        <v>50</v>
      </c>
      <c r="W11" s="62">
        <v>1400</v>
      </c>
      <c r="X11" s="52" t="s">
        <v>190</v>
      </c>
      <c r="Y11" s="62">
        <v>350</v>
      </c>
      <c r="Z11" s="25">
        <v>0</v>
      </c>
      <c r="AA11" s="63">
        <v>350</v>
      </c>
      <c r="AB11" s="63">
        <v>350</v>
      </c>
      <c r="AC11" s="63">
        <v>350</v>
      </c>
      <c r="AD11" s="63">
        <v>350</v>
      </c>
      <c r="AE11" s="55">
        <v>0</v>
      </c>
      <c r="AF11" s="55">
        <v>0</v>
      </c>
      <c r="AG11" s="488">
        <v>93600000</v>
      </c>
      <c r="AH11" s="57" t="s">
        <v>221</v>
      </c>
      <c r="AI11" s="59" t="s">
        <v>55</v>
      </c>
      <c r="AJ11" s="488">
        <v>93600000</v>
      </c>
      <c r="AK11" s="168"/>
      <c r="AL11" s="493"/>
      <c r="AM11" s="492"/>
    </row>
    <row r="12" spans="1:39" ht="57" x14ac:dyDescent="0.25">
      <c r="A12" s="72">
        <v>1</v>
      </c>
      <c r="B12" s="51" t="s">
        <v>44</v>
      </c>
      <c r="C12" s="52">
        <v>11</v>
      </c>
      <c r="D12" s="52" t="s">
        <v>56</v>
      </c>
      <c r="E12" s="51" t="s">
        <v>57</v>
      </c>
      <c r="F12" s="64">
        <v>1</v>
      </c>
      <c r="G12" s="52" t="s">
        <v>334</v>
      </c>
      <c r="H12" s="51" t="s">
        <v>335</v>
      </c>
      <c r="I12" s="52">
        <v>3</v>
      </c>
      <c r="J12" s="52">
        <v>10</v>
      </c>
      <c r="K12" s="51" t="s">
        <v>336</v>
      </c>
      <c r="L12" s="64">
        <v>2020051290025</v>
      </c>
      <c r="M12" s="52">
        <v>3</v>
      </c>
      <c r="N12" s="72">
        <v>11113</v>
      </c>
      <c r="O12" s="73" t="s">
        <v>341</v>
      </c>
      <c r="P12" s="52" t="s">
        <v>50</v>
      </c>
      <c r="Q12" s="52">
        <v>4</v>
      </c>
      <c r="R12" s="60" t="s">
        <v>51</v>
      </c>
      <c r="S12" s="53">
        <v>1</v>
      </c>
      <c r="T12" s="52" t="s">
        <v>332</v>
      </c>
      <c r="U12" s="73" t="s">
        <v>343</v>
      </c>
      <c r="V12" s="72" t="s">
        <v>50</v>
      </c>
      <c r="W12" s="62">
        <v>300</v>
      </c>
      <c r="X12" s="52" t="s">
        <v>190</v>
      </c>
      <c r="Y12" s="62">
        <v>0</v>
      </c>
      <c r="Z12" s="25">
        <v>5</v>
      </c>
      <c r="AA12" s="63">
        <v>100</v>
      </c>
      <c r="AB12" s="63">
        <v>100</v>
      </c>
      <c r="AC12" s="63">
        <v>100</v>
      </c>
      <c r="AD12" s="63">
        <v>100</v>
      </c>
      <c r="AE12" s="55">
        <v>0</v>
      </c>
      <c r="AF12" s="55">
        <v>0</v>
      </c>
      <c r="AG12" s="58">
        <v>69165000</v>
      </c>
      <c r="AH12" s="57" t="s">
        <v>196</v>
      </c>
      <c r="AI12" s="59" t="s">
        <v>155</v>
      </c>
      <c r="AJ12" s="58">
        <f>+'[1]3-Indec'!$J$16</f>
        <v>12915440</v>
      </c>
      <c r="AK12" s="168"/>
      <c r="AL12" s="493"/>
      <c r="AM12" s="492"/>
    </row>
    <row r="13" spans="1:39" ht="57" x14ac:dyDescent="0.25">
      <c r="A13" s="72">
        <v>1</v>
      </c>
      <c r="B13" s="51" t="s">
        <v>44</v>
      </c>
      <c r="C13" s="52">
        <v>11</v>
      </c>
      <c r="D13" s="52" t="s">
        <v>56</v>
      </c>
      <c r="E13" s="51" t="s">
        <v>57</v>
      </c>
      <c r="F13" s="64">
        <v>2</v>
      </c>
      <c r="G13" s="52" t="s">
        <v>344</v>
      </c>
      <c r="H13" s="51" t="s">
        <v>345</v>
      </c>
      <c r="I13" s="52">
        <v>4</v>
      </c>
      <c r="J13" s="52">
        <v>10</v>
      </c>
      <c r="K13" s="51" t="s">
        <v>346</v>
      </c>
      <c r="L13" s="64">
        <v>2020051290067</v>
      </c>
      <c r="M13" s="52">
        <v>1</v>
      </c>
      <c r="N13" s="72">
        <v>11121</v>
      </c>
      <c r="O13" s="73" t="s">
        <v>347</v>
      </c>
      <c r="P13" s="52" t="s">
        <v>50</v>
      </c>
      <c r="Q13" s="52">
        <v>4</v>
      </c>
      <c r="R13" s="60" t="s">
        <v>51</v>
      </c>
      <c r="S13" s="53">
        <v>1</v>
      </c>
      <c r="T13" s="52" t="s">
        <v>332</v>
      </c>
      <c r="U13" s="73" t="s">
        <v>348</v>
      </c>
      <c r="V13" s="72" t="s">
        <v>50</v>
      </c>
      <c r="W13" s="62">
        <v>15</v>
      </c>
      <c r="X13" s="52" t="s">
        <v>324</v>
      </c>
      <c r="Y13" s="62">
        <v>0</v>
      </c>
      <c r="Z13" s="25">
        <v>0</v>
      </c>
      <c r="AA13" s="62">
        <v>5</v>
      </c>
      <c r="AB13" s="62">
        <v>5</v>
      </c>
      <c r="AC13" s="62">
        <v>5</v>
      </c>
      <c r="AD13" s="63">
        <v>5</v>
      </c>
      <c r="AE13" s="55">
        <v>0</v>
      </c>
      <c r="AF13" s="55">
        <v>0</v>
      </c>
      <c r="AG13" s="58">
        <v>104000000</v>
      </c>
      <c r="AH13" s="57" t="s">
        <v>227</v>
      </c>
      <c r="AI13" s="59" t="s">
        <v>55</v>
      </c>
      <c r="AJ13" s="464">
        <v>36605409.289999999</v>
      </c>
      <c r="AK13" s="168"/>
      <c r="AL13" s="493"/>
      <c r="AM13" s="492"/>
    </row>
    <row r="14" spans="1:39" ht="42.75" x14ac:dyDescent="0.25">
      <c r="A14" s="72">
        <v>1</v>
      </c>
      <c r="B14" s="51" t="s">
        <v>44</v>
      </c>
      <c r="C14" s="52">
        <v>11</v>
      </c>
      <c r="D14" s="52" t="s">
        <v>56</v>
      </c>
      <c r="E14" s="51" t="s">
        <v>57</v>
      </c>
      <c r="F14" s="64">
        <v>2</v>
      </c>
      <c r="G14" s="52" t="s">
        <v>344</v>
      </c>
      <c r="H14" s="51" t="s">
        <v>345</v>
      </c>
      <c r="I14" s="52">
        <v>11</v>
      </c>
      <c r="J14" s="52"/>
      <c r="K14" s="51" t="s">
        <v>346</v>
      </c>
      <c r="L14" s="64">
        <v>2020051290067</v>
      </c>
      <c r="M14" s="52">
        <v>2</v>
      </c>
      <c r="N14" s="72">
        <v>11122</v>
      </c>
      <c r="O14" s="73" t="s">
        <v>349</v>
      </c>
      <c r="P14" s="52" t="s">
        <v>50</v>
      </c>
      <c r="Q14" s="52">
        <v>4</v>
      </c>
      <c r="R14" s="60" t="s">
        <v>51</v>
      </c>
      <c r="S14" s="53">
        <v>1</v>
      </c>
      <c r="T14" s="52" t="s">
        <v>332</v>
      </c>
      <c r="U14" s="73" t="s">
        <v>350</v>
      </c>
      <c r="V14" s="72" t="s">
        <v>210</v>
      </c>
      <c r="W14" s="189">
        <v>1</v>
      </c>
      <c r="X14" s="52" t="s">
        <v>324</v>
      </c>
      <c r="Y14" s="189">
        <v>0.1</v>
      </c>
      <c r="Z14" s="252">
        <v>0</v>
      </c>
      <c r="AA14" s="189">
        <v>0.35</v>
      </c>
      <c r="AB14" s="189">
        <v>0.35</v>
      </c>
      <c r="AC14" s="189">
        <v>0.5</v>
      </c>
      <c r="AD14" s="189">
        <v>0.05</v>
      </c>
      <c r="AE14" s="55">
        <v>0</v>
      </c>
      <c r="AF14" s="55">
        <v>0</v>
      </c>
      <c r="AG14" s="58">
        <v>12870000</v>
      </c>
      <c r="AH14" s="57" t="s">
        <v>303</v>
      </c>
      <c r="AI14" s="59" t="s">
        <v>55</v>
      </c>
      <c r="AJ14" s="58">
        <v>12870000</v>
      </c>
      <c r="AK14" s="168"/>
      <c r="AL14" s="493"/>
      <c r="AM14" s="492"/>
    </row>
    <row r="15" spans="1:39" ht="42.75" x14ac:dyDescent="0.25">
      <c r="A15" s="72">
        <v>1</v>
      </c>
      <c r="B15" s="51" t="s">
        <v>44</v>
      </c>
      <c r="C15" s="52">
        <v>11</v>
      </c>
      <c r="D15" s="52" t="s">
        <v>56</v>
      </c>
      <c r="E15" s="51" t="s">
        <v>57</v>
      </c>
      <c r="F15" s="64">
        <v>2</v>
      </c>
      <c r="G15" s="52" t="s">
        <v>344</v>
      </c>
      <c r="H15" s="51" t="s">
        <v>345</v>
      </c>
      <c r="I15" s="52">
        <v>11</v>
      </c>
      <c r="J15" s="52"/>
      <c r="K15" s="51" t="s">
        <v>346</v>
      </c>
      <c r="L15" s="64">
        <v>2020051290067</v>
      </c>
      <c r="M15" s="52">
        <v>2</v>
      </c>
      <c r="N15" s="72">
        <v>11122</v>
      </c>
      <c r="O15" s="73" t="s">
        <v>349</v>
      </c>
      <c r="P15" s="52" t="s">
        <v>50</v>
      </c>
      <c r="Q15" s="52">
        <v>4</v>
      </c>
      <c r="R15" s="60" t="s">
        <v>51</v>
      </c>
      <c r="S15" s="53">
        <v>1</v>
      </c>
      <c r="T15" s="52" t="s">
        <v>332</v>
      </c>
      <c r="U15" s="73" t="s">
        <v>891</v>
      </c>
      <c r="V15" s="72" t="s">
        <v>210</v>
      </c>
      <c r="W15" s="189">
        <v>1</v>
      </c>
      <c r="X15" s="52" t="s">
        <v>324</v>
      </c>
      <c r="Y15" s="189">
        <v>0.3</v>
      </c>
      <c r="Z15" s="252">
        <v>0.28999999999999998</v>
      </c>
      <c r="AA15" s="189">
        <v>0.2</v>
      </c>
      <c r="AB15" s="189">
        <v>0.2</v>
      </c>
      <c r="AC15" s="189">
        <v>0.25</v>
      </c>
      <c r="AD15" s="189">
        <v>0.25</v>
      </c>
      <c r="AE15" s="55">
        <v>0</v>
      </c>
      <c r="AF15" s="55">
        <v>0</v>
      </c>
      <c r="AG15" s="484">
        <v>200000000</v>
      </c>
      <c r="AH15" s="57" t="s">
        <v>231</v>
      </c>
      <c r="AI15" s="59" t="s">
        <v>155</v>
      </c>
      <c r="AJ15" s="484">
        <v>200000000</v>
      </c>
      <c r="AK15" s="168"/>
      <c r="AL15" s="493"/>
      <c r="AM15" s="492"/>
    </row>
    <row r="16" spans="1:39" ht="42.75" x14ac:dyDescent="0.25">
      <c r="A16" s="72">
        <v>1</v>
      </c>
      <c r="B16" s="51" t="s">
        <v>44</v>
      </c>
      <c r="C16" s="52">
        <v>11</v>
      </c>
      <c r="D16" s="52" t="s">
        <v>56</v>
      </c>
      <c r="E16" s="51" t="s">
        <v>57</v>
      </c>
      <c r="F16" s="64">
        <v>2</v>
      </c>
      <c r="G16" s="52" t="s">
        <v>344</v>
      </c>
      <c r="H16" s="51" t="s">
        <v>345</v>
      </c>
      <c r="I16" s="52">
        <v>11</v>
      </c>
      <c r="J16" s="52"/>
      <c r="K16" s="51" t="s">
        <v>346</v>
      </c>
      <c r="L16" s="64">
        <v>2020051290067</v>
      </c>
      <c r="M16" s="52">
        <v>2</v>
      </c>
      <c r="N16" s="72">
        <v>11122</v>
      </c>
      <c r="O16" s="73" t="s">
        <v>349</v>
      </c>
      <c r="P16" s="52" t="s">
        <v>50</v>
      </c>
      <c r="Q16" s="52">
        <v>4</v>
      </c>
      <c r="R16" s="60" t="s">
        <v>51</v>
      </c>
      <c r="S16" s="53">
        <v>1</v>
      </c>
      <c r="T16" s="52" t="s">
        <v>332</v>
      </c>
      <c r="U16" s="73" t="s">
        <v>892</v>
      </c>
      <c r="V16" s="72" t="s">
        <v>210</v>
      </c>
      <c r="W16" s="189">
        <v>1</v>
      </c>
      <c r="X16" s="52" t="s">
        <v>324</v>
      </c>
      <c r="Y16" s="189">
        <v>0.3</v>
      </c>
      <c r="Z16" s="252">
        <v>0</v>
      </c>
      <c r="AA16" s="189">
        <v>0.2</v>
      </c>
      <c r="AB16" s="189">
        <v>0.15</v>
      </c>
      <c r="AC16" s="189">
        <v>0.25</v>
      </c>
      <c r="AD16" s="189">
        <v>0.25</v>
      </c>
      <c r="AE16" s="55">
        <v>0</v>
      </c>
      <c r="AF16" s="55">
        <v>0</v>
      </c>
      <c r="AG16" s="58">
        <v>19691323</v>
      </c>
      <c r="AH16" s="57" t="s">
        <v>231</v>
      </c>
      <c r="AI16" s="59" t="s">
        <v>155</v>
      </c>
      <c r="AJ16" s="58">
        <v>19691323</v>
      </c>
      <c r="AK16" s="168"/>
      <c r="AL16" s="493"/>
      <c r="AM16" s="492"/>
    </row>
    <row r="17" spans="1:39" ht="57" x14ac:dyDescent="0.25">
      <c r="A17" s="72">
        <v>1</v>
      </c>
      <c r="B17" s="51" t="s">
        <v>44</v>
      </c>
      <c r="C17" s="52">
        <v>11</v>
      </c>
      <c r="D17" s="52" t="s">
        <v>56</v>
      </c>
      <c r="E17" s="51" t="s">
        <v>57</v>
      </c>
      <c r="F17" s="64">
        <v>3</v>
      </c>
      <c r="G17" s="52" t="s">
        <v>351</v>
      </c>
      <c r="H17" s="51" t="s">
        <v>352</v>
      </c>
      <c r="I17" s="52">
        <v>3</v>
      </c>
      <c r="J17" s="52">
        <v>10</v>
      </c>
      <c r="K17" s="51" t="s">
        <v>353</v>
      </c>
      <c r="L17" s="64">
        <v>2020051290026</v>
      </c>
      <c r="M17" s="52">
        <v>1</v>
      </c>
      <c r="N17" s="72">
        <v>11131</v>
      </c>
      <c r="O17" s="73" t="s">
        <v>354</v>
      </c>
      <c r="P17" s="52" t="s">
        <v>50</v>
      </c>
      <c r="Q17" s="52">
        <v>4</v>
      </c>
      <c r="R17" s="60" t="s">
        <v>51</v>
      </c>
      <c r="S17" s="53">
        <v>1</v>
      </c>
      <c r="T17" s="52" t="s">
        <v>332</v>
      </c>
      <c r="U17" s="73" t="s">
        <v>355</v>
      </c>
      <c r="V17" s="72" t="s">
        <v>50</v>
      </c>
      <c r="W17" s="62">
        <v>1000</v>
      </c>
      <c r="X17" s="52" t="s">
        <v>324</v>
      </c>
      <c r="Y17" s="62">
        <v>100</v>
      </c>
      <c r="Z17" s="25">
        <v>18</v>
      </c>
      <c r="AA17" s="63">
        <v>350</v>
      </c>
      <c r="AB17" s="63">
        <v>191</v>
      </c>
      <c r="AC17" s="63">
        <v>350</v>
      </c>
      <c r="AD17" s="63">
        <v>200</v>
      </c>
      <c r="AE17" s="55">
        <v>0</v>
      </c>
      <c r="AF17" s="55">
        <v>0</v>
      </c>
      <c r="AG17" s="58">
        <v>25087500</v>
      </c>
      <c r="AH17" s="57" t="s">
        <v>291</v>
      </c>
      <c r="AI17" s="59" t="s">
        <v>55</v>
      </c>
      <c r="AJ17" s="27">
        <v>19382822</v>
      </c>
      <c r="AK17" s="168"/>
      <c r="AL17" s="493"/>
      <c r="AM17" s="492"/>
    </row>
    <row r="18" spans="1:39" ht="57" x14ac:dyDescent="0.25">
      <c r="A18" s="72">
        <v>1</v>
      </c>
      <c r="B18" s="51" t="s">
        <v>44</v>
      </c>
      <c r="C18" s="52">
        <v>11</v>
      </c>
      <c r="D18" s="52" t="s">
        <v>56</v>
      </c>
      <c r="E18" s="51" t="s">
        <v>57</v>
      </c>
      <c r="F18" s="64">
        <v>3</v>
      </c>
      <c r="G18" s="52" t="s">
        <v>351</v>
      </c>
      <c r="H18" s="51" t="s">
        <v>352</v>
      </c>
      <c r="I18" s="52">
        <v>3</v>
      </c>
      <c r="J18" s="52">
        <v>10</v>
      </c>
      <c r="K18" s="51" t="s">
        <v>353</v>
      </c>
      <c r="L18" s="64">
        <v>2020051290026</v>
      </c>
      <c r="M18" s="52">
        <v>2</v>
      </c>
      <c r="N18" s="72">
        <v>11132</v>
      </c>
      <c r="O18" s="73" t="s">
        <v>356</v>
      </c>
      <c r="P18" s="52" t="s">
        <v>50</v>
      </c>
      <c r="Q18" s="52">
        <v>4</v>
      </c>
      <c r="R18" s="60" t="s">
        <v>51</v>
      </c>
      <c r="S18" s="53">
        <v>1</v>
      </c>
      <c r="T18" s="52" t="s">
        <v>332</v>
      </c>
      <c r="U18" s="73" t="s">
        <v>357</v>
      </c>
      <c r="V18" s="72" t="s">
        <v>50</v>
      </c>
      <c r="W18" s="62">
        <v>3</v>
      </c>
      <c r="X18" s="52" t="s">
        <v>211</v>
      </c>
      <c r="Y18" s="62">
        <v>0</v>
      </c>
      <c r="Z18" s="25">
        <v>0</v>
      </c>
      <c r="AA18" s="63">
        <v>1</v>
      </c>
      <c r="AB18" s="63">
        <v>0</v>
      </c>
      <c r="AC18" s="63">
        <v>1</v>
      </c>
      <c r="AD18" s="63">
        <v>1</v>
      </c>
      <c r="AE18" s="55">
        <v>0</v>
      </c>
      <c r="AF18" s="55">
        <v>0</v>
      </c>
      <c r="AG18" s="58">
        <v>50000000</v>
      </c>
      <c r="AH18" s="57" t="s">
        <v>225</v>
      </c>
      <c r="AI18" s="59" t="s">
        <v>155</v>
      </c>
      <c r="AJ18" s="27">
        <v>0</v>
      </c>
      <c r="AK18" s="168"/>
      <c r="AL18" s="493"/>
      <c r="AM18" s="492"/>
    </row>
    <row r="19" spans="1:39" ht="57" x14ac:dyDescent="0.25">
      <c r="A19" s="72">
        <v>1</v>
      </c>
      <c r="B19" s="51" t="s">
        <v>44</v>
      </c>
      <c r="C19" s="52">
        <v>11</v>
      </c>
      <c r="D19" s="52" t="s">
        <v>56</v>
      </c>
      <c r="E19" s="51" t="s">
        <v>57</v>
      </c>
      <c r="F19" s="64">
        <v>3</v>
      </c>
      <c r="G19" s="52" t="s">
        <v>351</v>
      </c>
      <c r="H19" s="51" t="s">
        <v>352</v>
      </c>
      <c r="I19" s="52">
        <v>3</v>
      </c>
      <c r="J19" s="52">
        <v>10</v>
      </c>
      <c r="K19" s="51" t="s">
        <v>353</v>
      </c>
      <c r="L19" s="64">
        <v>2020051290026</v>
      </c>
      <c r="M19" s="52">
        <v>3</v>
      </c>
      <c r="N19" s="72">
        <v>11133</v>
      </c>
      <c r="O19" s="73" t="s">
        <v>358</v>
      </c>
      <c r="P19" s="52" t="s">
        <v>50</v>
      </c>
      <c r="Q19" s="52">
        <v>60</v>
      </c>
      <c r="R19" s="60" t="s">
        <v>51</v>
      </c>
      <c r="S19" s="53">
        <v>25</v>
      </c>
      <c r="T19" s="52" t="s">
        <v>332</v>
      </c>
      <c r="U19" s="73" t="s">
        <v>359</v>
      </c>
      <c r="V19" s="72" t="s">
        <v>50</v>
      </c>
      <c r="W19" s="62">
        <v>4000</v>
      </c>
      <c r="X19" s="52" t="s">
        <v>324</v>
      </c>
      <c r="Y19" s="62">
        <v>750</v>
      </c>
      <c r="Z19" s="25">
        <v>110</v>
      </c>
      <c r="AA19" s="63">
        <v>1000</v>
      </c>
      <c r="AB19" s="495">
        <v>0</v>
      </c>
      <c r="AC19" s="63">
        <v>1250</v>
      </c>
      <c r="AD19" s="63">
        <v>1000</v>
      </c>
      <c r="AE19" s="55">
        <v>0</v>
      </c>
      <c r="AF19" s="55">
        <v>0</v>
      </c>
      <c r="AG19" s="58">
        <v>17683500</v>
      </c>
      <c r="AH19" s="57" t="s">
        <v>224</v>
      </c>
      <c r="AI19" s="59" t="s">
        <v>55</v>
      </c>
      <c r="AJ19" s="27">
        <v>0</v>
      </c>
      <c r="AK19" s="168"/>
      <c r="AL19" s="493"/>
      <c r="AM19" s="492"/>
    </row>
    <row r="20" spans="1:39" ht="57" x14ac:dyDescent="0.25">
      <c r="A20" s="72">
        <v>1</v>
      </c>
      <c r="B20" s="51" t="s">
        <v>44</v>
      </c>
      <c r="C20" s="52">
        <v>11</v>
      </c>
      <c r="D20" s="52" t="s">
        <v>56</v>
      </c>
      <c r="E20" s="51" t="s">
        <v>57</v>
      </c>
      <c r="F20" s="64">
        <v>3</v>
      </c>
      <c r="G20" s="52" t="s">
        <v>351</v>
      </c>
      <c r="H20" s="51" t="s">
        <v>352</v>
      </c>
      <c r="I20" s="52">
        <v>3</v>
      </c>
      <c r="J20" s="52">
        <v>10</v>
      </c>
      <c r="K20" s="51" t="s">
        <v>353</v>
      </c>
      <c r="L20" s="64">
        <v>2020051290026</v>
      </c>
      <c r="M20" s="52">
        <v>3</v>
      </c>
      <c r="N20" s="72">
        <v>11133</v>
      </c>
      <c r="O20" s="73" t="s">
        <v>358</v>
      </c>
      <c r="P20" s="52" t="s">
        <v>50</v>
      </c>
      <c r="Q20" s="52">
        <v>60</v>
      </c>
      <c r="R20" s="60" t="s">
        <v>51</v>
      </c>
      <c r="S20" s="53">
        <v>25</v>
      </c>
      <c r="T20" s="52" t="s">
        <v>332</v>
      </c>
      <c r="U20" s="73" t="s">
        <v>360</v>
      </c>
      <c r="V20" s="72" t="s">
        <v>50</v>
      </c>
      <c r="W20" s="62">
        <v>2500</v>
      </c>
      <c r="X20" s="52" t="s">
        <v>324</v>
      </c>
      <c r="Y20" s="62">
        <v>500</v>
      </c>
      <c r="Z20" s="25">
        <v>850</v>
      </c>
      <c r="AA20" s="63">
        <v>1000</v>
      </c>
      <c r="AB20" s="495">
        <v>0</v>
      </c>
      <c r="AC20" s="63">
        <v>700</v>
      </c>
      <c r="AD20" s="63">
        <v>300</v>
      </c>
      <c r="AE20" s="55">
        <v>0</v>
      </c>
      <c r="AF20" s="55">
        <v>0</v>
      </c>
      <c r="AG20" s="58">
        <v>17683500</v>
      </c>
      <c r="AH20" s="57" t="s">
        <v>224</v>
      </c>
      <c r="AI20" s="59" t="s">
        <v>55</v>
      </c>
      <c r="AJ20" s="27">
        <v>0</v>
      </c>
      <c r="AK20" s="168"/>
      <c r="AL20" s="493"/>
      <c r="AM20" s="492"/>
    </row>
    <row r="21" spans="1:39" ht="57" x14ac:dyDescent="0.25">
      <c r="A21" s="72">
        <v>1</v>
      </c>
      <c r="B21" s="51" t="s">
        <v>44</v>
      </c>
      <c r="C21" s="52">
        <v>11</v>
      </c>
      <c r="D21" s="52" t="s">
        <v>56</v>
      </c>
      <c r="E21" s="51" t="s">
        <v>57</v>
      </c>
      <c r="F21" s="64">
        <v>3</v>
      </c>
      <c r="G21" s="52" t="s">
        <v>351</v>
      </c>
      <c r="H21" s="51" t="s">
        <v>352</v>
      </c>
      <c r="I21" s="52">
        <v>3</v>
      </c>
      <c r="J21" s="52">
        <v>10</v>
      </c>
      <c r="K21" s="51" t="s">
        <v>353</v>
      </c>
      <c r="L21" s="64">
        <v>2020051290026</v>
      </c>
      <c r="M21" s="52">
        <v>4</v>
      </c>
      <c r="N21" s="72">
        <v>11134</v>
      </c>
      <c r="O21" s="73" t="s">
        <v>361</v>
      </c>
      <c r="P21" s="52" t="s">
        <v>50</v>
      </c>
      <c r="Q21" s="52">
        <v>4</v>
      </c>
      <c r="R21" s="60" t="s">
        <v>51</v>
      </c>
      <c r="S21" s="53">
        <v>1</v>
      </c>
      <c r="T21" s="52" t="s">
        <v>332</v>
      </c>
      <c r="U21" s="73" t="s">
        <v>362</v>
      </c>
      <c r="V21" s="72" t="s">
        <v>50</v>
      </c>
      <c r="W21" s="62">
        <v>10</v>
      </c>
      <c r="X21" s="52" t="s">
        <v>324</v>
      </c>
      <c r="Y21" s="62">
        <v>0</v>
      </c>
      <c r="Z21" s="25">
        <v>0</v>
      </c>
      <c r="AA21" s="63">
        <v>5</v>
      </c>
      <c r="AB21" s="63">
        <v>5</v>
      </c>
      <c r="AC21" s="63">
        <v>3</v>
      </c>
      <c r="AD21" s="63">
        <v>2</v>
      </c>
      <c r="AE21" s="55">
        <v>0</v>
      </c>
      <c r="AF21" s="55">
        <v>0</v>
      </c>
      <c r="AG21" s="458">
        <v>388071325</v>
      </c>
      <c r="AH21" s="57" t="s">
        <v>225</v>
      </c>
      <c r="AI21" s="59" t="s">
        <v>155</v>
      </c>
      <c r="AJ21" s="557">
        <v>311959732</v>
      </c>
      <c r="AK21" s="518"/>
      <c r="AL21" s="493"/>
      <c r="AM21" s="492"/>
    </row>
    <row r="22" spans="1:39" ht="57" x14ac:dyDescent="0.25">
      <c r="A22" s="72">
        <v>1</v>
      </c>
      <c r="B22" s="51" t="s">
        <v>44</v>
      </c>
      <c r="C22" s="52">
        <v>11</v>
      </c>
      <c r="D22" s="52" t="s">
        <v>56</v>
      </c>
      <c r="E22" s="51" t="s">
        <v>57</v>
      </c>
      <c r="F22" s="64">
        <v>3</v>
      </c>
      <c r="G22" s="52" t="s">
        <v>351</v>
      </c>
      <c r="H22" s="51" t="s">
        <v>352</v>
      </c>
      <c r="I22" s="52">
        <v>3</v>
      </c>
      <c r="J22" s="52">
        <v>10</v>
      </c>
      <c r="K22" s="51" t="s">
        <v>353</v>
      </c>
      <c r="L22" s="64">
        <v>2020051290026</v>
      </c>
      <c r="M22" s="52">
        <v>5</v>
      </c>
      <c r="N22" s="72">
        <v>11135</v>
      </c>
      <c r="O22" s="73" t="s">
        <v>363</v>
      </c>
      <c r="P22" s="52" t="s">
        <v>50</v>
      </c>
      <c r="Q22" s="52">
        <v>4</v>
      </c>
      <c r="R22" s="60" t="s">
        <v>51</v>
      </c>
      <c r="S22" s="53">
        <v>1</v>
      </c>
      <c r="T22" s="52" t="s">
        <v>332</v>
      </c>
      <c r="U22" s="73" t="s">
        <v>364</v>
      </c>
      <c r="V22" s="72" t="s">
        <v>50</v>
      </c>
      <c r="W22" s="62">
        <v>800</v>
      </c>
      <c r="X22" s="52" t="s">
        <v>324</v>
      </c>
      <c r="Y22" s="62">
        <v>150</v>
      </c>
      <c r="Z22" s="25">
        <v>0</v>
      </c>
      <c r="AA22" s="63">
        <v>400</v>
      </c>
      <c r="AB22" s="63">
        <v>400</v>
      </c>
      <c r="AC22" s="63">
        <v>600</v>
      </c>
      <c r="AD22" s="63">
        <v>800</v>
      </c>
      <c r="AE22" s="55">
        <v>0</v>
      </c>
      <c r="AF22" s="55">
        <v>0</v>
      </c>
      <c r="AG22" s="480">
        <v>51134404.799999997</v>
      </c>
      <c r="AH22" s="57" t="s">
        <v>890</v>
      </c>
      <c r="AI22" s="59" t="s">
        <v>163</v>
      </c>
      <c r="AJ22" s="481">
        <v>51134404.799999997</v>
      </c>
      <c r="AK22" s="168"/>
      <c r="AL22" s="493"/>
      <c r="AM22" s="492"/>
    </row>
    <row r="23" spans="1:39" ht="57" x14ac:dyDescent="0.25">
      <c r="A23" s="72">
        <v>1</v>
      </c>
      <c r="B23" s="51" t="s">
        <v>44</v>
      </c>
      <c r="C23" s="52">
        <v>11</v>
      </c>
      <c r="D23" s="52" t="s">
        <v>56</v>
      </c>
      <c r="E23" s="51" t="s">
        <v>57</v>
      </c>
      <c r="F23" s="64">
        <v>3</v>
      </c>
      <c r="G23" s="52" t="s">
        <v>351</v>
      </c>
      <c r="H23" s="51" t="s">
        <v>352</v>
      </c>
      <c r="I23" s="52">
        <v>3</v>
      </c>
      <c r="J23" s="52">
        <v>4</v>
      </c>
      <c r="K23" s="51" t="s">
        <v>353</v>
      </c>
      <c r="L23" s="64">
        <v>2020051290026</v>
      </c>
      <c r="M23" s="52">
        <v>6</v>
      </c>
      <c r="N23" s="72">
        <v>11136</v>
      </c>
      <c r="O23" s="73" t="s">
        <v>365</v>
      </c>
      <c r="P23" s="52" t="s">
        <v>50</v>
      </c>
      <c r="Q23" s="52">
        <v>4</v>
      </c>
      <c r="R23" s="60" t="s">
        <v>51</v>
      </c>
      <c r="S23" s="53">
        <v>1</v>
      </c>
      <c r="T23" s="52" t="s">
        <v>332</v>
      </c>
      <c r="U23" s="73" t="s">
        <v>366</v>
      </c>
      <c r="V23" s="72" t="s">
        <v>50</v>
      </c>
      <c r="W23" s="62">
        <v>200</v>
      </c>
      <c r="X23" s="52" t="s">
        <v>324</v>
      </c>
      <c r="Y23" s="62">
        <v>0</v>
      </c>
      <c r="Z23" s="25">
        <v>0</v>
      </c>
      <c r="AA23" s="62">
        <v>0</v>
      </c>
      <c r="AB23" s="62">
        <v>137</v>
      </c>
      <c r="AC23" s="63">
        <v>200</v>
      </c>
      <c r="AD23" s="63">
        <v>0</v>
      </c>
      <c r="AE23" s="55">
        <v>0</v>
      </c>
      <c r="AF23" s="55">
        <v>0</v>
      </c>
      <c r="AG23" s="58">
        <v>25087500</v>
      </c>
      <c r="AH23" s="57" t="s">
        <v>291</v>
      </c>
      <c r="AI23" s="59" t="s">
        <v>55</v>
      </c>
      <c r="AJ23" s="58">
        <v>0</v>
      </c>
      <c r="AK23" s="168"/>
      <c r="AL23" s="493"/>
      <c r="AM23" s="492"/>
    </row>
    <row r="24" spans="1:39" ht="57" x14ac:dyDescent="0.25">
      <c r="A24" s="72">
        <v>1</v>
      </c>
      <c r="B24" s="51" t="s">
        <v>44</v>
      </c>
      <c r="C24" s="52">
        <v>11</v>
      </c>
      <c r="D24" s="52" t="s">
        <v>56</v>
      </c>
      <c r="E24" s="51" t="s">
        <v>57</v>
      </c>
      <c r="F24" s="64">
        <v>3</v>
      </c>
      <c r="G24" s="52" t="s">
        <v>351</v>
      </c>
      <c r="H24" s="51" t="s">
        <v>352</v>
      </c>
      <c r="I24" s="52">
        <v>3</v>
      </c>
      <c r="J24" s="52">
        <v>4</v>
      </c>
      <c r="K24" s="51" t="s">
        <v>353</v>
      </c>
      <c r="L24" s="64">
        <v>2020051290026</v>
      </c>
      <c r="M24" s="52">
        <v>6</v>
      </c>
      <c r="N24" s="72">
        <v>11136</v>
      </c>
      <c r="O24" s="73" t="s">
        <v>365</v>
      </c>
      <c r="P24" s="52" t="s">
        <v>50</v>
      </c>
      <c r="Q24" s="52">
        <v>4</v>
      </c>
      <c r="R24" s="60" t="s">
        <v>51</v>
      </c>
      <c r="S24" s="53">
        <v>1</v>
      </c>
      <c r="T24" s="52" t="s">
        <v>332</v>
      </c>
      <c r="U24" s="75" t="s">
        <v>367</v>
      </c>
      <c r="V24" s="72" t="s">
        <v>50</v>
      </c>
      <c r="W24" s="62">
        <v>200</v>
      </c>
      <c r="X24" s="52" t="s">
        <v>324</v>
      </c>
      <c r="Y24" s="62">
        <v>0</v>
      </c>
      <c r="Z24" s="25">
        <v>0</v>
      </c>
      <c r="AA24" s="62">
        <v>0</v>
      </c>
      <c r="AB24" s="62">
        <v>0</v>
      </c>
      <c r="AC24" s="63">
        <v>200</v>
      </c>
      <c r="AD24" s="63">
        <v>0</v>
      </c>
      <c r="AE24" s="55">
        <v>0</v>
      </c>
      <c r="AF24" s="55">
        <v>0</v>
      </c>
      <c r="AG24" s="58">
        <v>25087500</v>
      </c>
      <c r="AH24" s="57" t="s">
        <v>291</v>
      </c>
      <c r="AI24" s="59" t="s">
        <v>55</v>
      </c>
      <c r="AJ24" s="27">
        <v>0</v>
      </c>
      <c r="AK24" s="168"/>
      <c r="AL24" s="493"/>
      <c r="AM24" s="492"/>
    </row>
    <row r="25" spans="1:39" ht="57" x14ac:dyDescent="0.25">
      <c r="A25" s="72">
        <v>1</v>
      </c>
      <c r="B25" s="51" t="s">
        <v>44</v>
      </c>
      <c r="C25" s="52">
        <v>11</v>
      </c>
      <c r="D25" s="52" t="s">
        <v>56</v>
      </c>
      <c r="E25" s="51" t="s">
        <v>57</v>
      </c>
      <c r="F25" s="64">
        <v>3</v>
      </c>
      <c r="G25" s="52" t="s">
        <v>351</v>
      </c>
      <c r="H25" s="51" t="s">
        <v>352</v>
      </c>
      <c r="I25" s="52">
        <v>3</v>
      </c>
      <c r="J25" s="52"/>
      <c r="K25" s="51" t="s">
        <v>353</v>
      </c>
      <c r="L25" s="64">
        <v>2020051290026</v>
      </c>
      <c r="M25" s="52">
        <v>7</v>
      </c>
      <c r="N25" s="72">
        <v>11137</v>
      </c>
      <c r="O25" s="73" t="s">
        <v>368</v>
      </c>
      <c r="P25" s="52" t="s">
        <v>50</v>
      </c>
      <c r="Q25" s="52">
        <v>3</v>
      </c>
      <c r="R25" s="60" t="s">
        <v>51</v>
      </c>
      <c r="S25" s="53">
        <v>1</v>
      </c>
      <c r="T25" s="52" t="s">
        <v>332</v>
      </c>
      <c r="U25" s="73" t="s">
        <v>369</v>
      </c>
      <c r="V25" s="72" t="s">
        <v>50</v>
      </c>
      <c r="W25" s="62">
        <v>100</v>
      </c>
      <c r="X25" s="52" t="s">
        <v>324</v>
      </c>
      <c r="Y25" s="62">
        <v>0</v>
      </c>
      <c r="Z25" s="25">
        <v>0</v>
      </c>
      <c r="AA25" s="62">
        <v>0</v>
      </c>
      <c r="AB25" s="62">
        <v>0</v>
      </c>
      <c r="AC25" s="63">
        <v>100</v>
      </c>
      <c r="AD25" s="63">
        <v>0</v>
      </c>
      <c r="AE25" s="55">
        <v>0</v>
      </c>
      <c r="AF25" s="55">
        <v>0</v>
      </c>
      <c r="AG25" s="58">
        <v>25087500</v>
      </c>
      <c r="AH25" s="57" t="s">
        <v>291</v>
      </c>
      <c r="AI25" s="59" t="s">
        <v>55</v>
      </c>
      <c r="AJ25" s="27">
        <v>0</v>
      </c>
      <c r="AK25" s="168"/>
      <c r="AL25" s="493"/>
      <c r="AM25" s="492"/>
    </row>
    <row r="26" spans="1:39" ht="57" x14ac:dyDescent="0.25">
      <c r="A26" s="72">
        <v>1</v>
      </c>
      <c r="B26" s="51" t="s">
        <v>44</v>
      </c>
      <c r="C26" s="52">
        <v>11</v>
      </c>
      <c r="D26" s="52" t="s">
        <v>56</v>
      </c>
      <c r="E26" s="51" t="s">
        <v>57</v>
      </c>
      <c r="F26" s="64">
        <v>3</v>
      </c>
      <c r="G26" s="52" t="s">
        <v>351</v>
      </c>
      <c r="H26" s="51" t="s">
        <v>352</v>
      </c>
      <c r="I26" s="52">
        <v>11</v>
      </c>
      <c r="J26" s="52"/>
      <c r="K26" s="51" t="s">
        <v>353</v>
      </c>
      <c r="L26" s="64">
        <v>2020051290026</v>
      </c>
      <c r="M26" s="52">
        <v>8</v>
      </c>
      <c r="N26" s="72">
        <v>11138</v>
      </c>
      <c r="O26" s="73" t="s">
        <v>370</v>
      </c>
      <c r="P26" s="52" t="s">
        <v>210</v>
      </c>
      <c r="Q26" s="54">
        <v>0.5</v>
      </c>
      <c r="R26" s="60" t="s">
        <v>238</v>
      </c>
      <c r="S26" s="61">
        <v>0.5</v>
      </c>
      <c r="T26" s="52" t="s">
        <v>332</v>
      </c>
      <c r="U26" s="73" t="s">
        <v>371</v>
      </c>
      <c r="V26" s="72" t="s">
        <v>210</v>
      </c>
      <c r="W26" s="189">
        <v>1</v>
      </c>
      <c r="X26" s="52" t="s">
        <v>324</v>
      </c>
      <c r="Y26" s="76">
        <v>0</v>
      </c>
      <c r="Z26" s="253">
        <v>0</v>
      </c>
      <c r="AA26" s="76">
        <v>0.1</v>
      </c>
      <c r="AB26" s="76">
        <v>0.1</v>
      </c>
      <c r="AC26" s="76">
        <v>0.4</v>
      </c>
      <c r="AD26" s="76">
        <v>0.5</v>
      </c>
      <c r="AE26" s="55">
        <v>0</v>
      </c>
      <c r="AF26" s="55">
        <v>0</v>
      </c>
      <c r="AG26" s="58">
        <v>37606000</v>
      </c>
      <c r="AH26" s="57" t="s">
        <v>208</v>
      </c>
      <c r="AI26" s="59" t="s">
        <v>55</v>
      </c>
      <c r="AJ26" s="27">
        <v>37606000</v>
      </c>
      <c r="AK26" s="168"/>
      <c r="AL26" s="493"/>
      <c r="AM26" s="492"/>
    </row>
    <row r="27" spans="1:39" x14ac:dyDescent="0.3">
      <c r="AK27" s="483"/>
      <c r="AL27" s="483"/>
    </row>
    <row r="28" spans="1:39" x14ac:dyDescent="0.3">
      <c r="AG28" s="494"/>
      <c r="AJ28" s="482"/>
      <c r="AK28" s="491"/>
      <c r="AL28" s="483"/>
    </row>
    <row r="30" spans="1:39" x14ac:dyDescent="0.3">
      <c r="AG30" s="482"/>
    </row>
  </sheetData>
  <autoFilter ref="A8:AK26">
    <filterColumn colId="36" showButton="0"/>
  </autoFilter>
  <mergeCells count="17">
    <mergeCell ref="A7:T7"/>
    <mergeCell ref="U7:AG7"/>
    <mergeCell ref="AI7:AK7"/>
    <mergeCell ref="A5:B5"/>
    <mergeCell ref="C5:AK5"/>
    <mergeCell ref="A6:B6"/>
    <mergeCell ref="C6:G6"/>
    <mergeCell ref="H6:J6"/>
    <mergeCell ref="K6:N6"/>
    <mergeCell ref="P6:T6"/>
    <mergeCell ref="W6:Y6"/>
    <mergeCell ref="Z6:AK6"/>
    <mergeCell ref="A1:AI4"/>
    <mergeCell ref="AJ1:AK1"/>
    <mergeCell ref="AJ2:AK2"/>
    <mergeCell ref="AJ3:AK3"/>
    <mergeCell ref="AJ4:AK4"/>
  </mergeCells>
  <pageMargins left="0.7" right="0.7" top="0.75" bottom="0.75" header="0.3" footer="0.3"/>
  <pageSetup paperSize="9" orientation="portrait" r:id="rId1"/>
  <ignoredErrors>
    <ignoredError sqref="AJ1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92D050"/>
  </sheetPr>
  <dimension ref="A1:AK23"/>
  <sheetViews>
    <sheetView showGridLines="0" topLeftCell="O1" workbookViewId="0">
      <selection activeCell="W6" sqref="W6:X6"/>
    </sheetView>
  </sheetViews>
  <sheetFormatPr baseColWidth="10" defaultColWidth="14.42578125" defaultRowHeight="14.25" outlineLevelCol="1" x14ac:dyDescent="0.3"/>
  <cols>
    <col min="1" max="1" width="2" style="77" bestFit="1" customWidth="1"/>
    <col min="2" max="2" width="34.42578125" style="77" bestFit="1" customWidth="1"/>
    <col min="3" max="3" width="2" style="77" hidden="1" customWidth="1" outlineLevel="1"/>
    <col min="4" max="4" width="5.28515625" style="77" hidden="1" customWidth="1" outlineLevel="1"/>
    <col min="5" max="5" width="33.5703125" style="77" bestFit="1" customWidth="1" collapsed="1"/>
    <col min="6" max="6" width="2" style="77" hidden="1" customWidth="1" outlineLevel="1"/>
    <col min="7" max="7" width="5.28515625" style="77" hidden="1" customWidth="1" outlineLevel="1"/>
    <col min="8" max="8" width="28.140625" style="77" bestFit="1" customWidth="1" collapsed="1"/>
    <col min="9" max="9" width="5" style="77" hidden="1" customWidth="1" outlineLevel="1"/>
    <col min="10" max="10" width="4.42578125" style="77" hidden="1" customWidth="1" outlineLevel="1"/>
    <col min="11" max="11" width="30.7109375" style="77" customWidth="1" collapsed="1"/>
    <col min="12" max="12" width="14.5703125" style="77" bestFit="1" customWidth="1"/>
    <col min="13" max="13" width="2" style="77" hidden="1" customWidth="1" outlineLevel="1"/>
    <col min="14" max="14" width="5.28515625" style="77" hidden="1" customWidth="1" outlineLevel="1"/>
    <col min="15" max="15" width="36.28515625" style="77" customWidth="1" collapsed="1"/>
    <col min="16" max="16" width="14.5703125" style="77" bestFit="1" customWidth="1"/>
    <col min="17" max="17" width="9.85546875" style="190" bestFit="1" customWidth="1"/>
    <col min="18" max="18" width="18.7109375" style="77" bestFit="1" customWidth="1"/>
    <col min="19" max="19" width="6.7109375" style="77" bestFit="1" customWidth="1"/>
    <col min="20" max="20" width="26.85546875" style="77" bestFit="1" customWidth="1"/>
    <col min="21" max="21" width="30.5703125" style="77" customWidth="1"/>
    <col min="22" max="22" width="10.7109375" style="190" bestFit="1" customWidth="1"/>
    <col min="23" max="23" width="9.85546875" style="190" bestFit="1" customWidth="1"/>
    <col min="24" max="24" width="13.140625" style="190" customWidth="1"/>
    <col min="25" max="25" width="10.42578125" style="190" customWidth="1"/>
    <col min="26" max="27" width="11" style="190" customWidth="1"/>
    <col min="28" max="28" width="11.85546875" style="348" customWidth="1"/>
    <col min="29" max="30" width="8.7109375" style="190" customWidth="1"/>
    <col min="31" max="32" width="10.28515625" style="77" hidden="1" customWidth="1" outlineLevel="1"/>
    <col min="33" max="33" width="19.7109375" style="77" bestFit="1" customWidth="1" collapsed="1"/>
    <col min="34" max="34" width="20.5703125" style="77" customWidth="1"/>
    <col min="35" max="35" width="15.5703125" style="77" bestFit="1" customWidth="1"/>
    <col min="36" max="36" width="14.42578125" style="77" bestFit="1" customWidth="1"/>
    <col min="37" max="37" width="14.85546875" style="77" bestFit="1" customWidth="1"/>
  </cols>
  <sheetData>
    <row r="1" spans="1:37" x14ac:dyDescent="0.25">
      <c r="A1" s="603"/>
      <c r="B1" s="604"/>
      <c r="C1" s="606" t="s">
        <v>0</v>
      </c>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4"/>
      <c r="AJ1" s="612" t="s">
        <v>1</v>
      </c>
      <c r="AK1" s="613"/>
    </row>
    <row r="2" spans="1:37" x14ac:dyDescent="0.25">
      <c r="A2" s="605"/>
      <c r="B2" s="604"/>
      <c r="C2" s="605"/>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4"/>
      <c r="AJ2" s="612" t="s">
        <v>2</v>
      </c>
      <c r="AK2" s="613"/>
    </row>
    <row r="3" spans="1:37" x14ac:dyDescent="0.25">
      <c r="A3" s="605"/>
      <c r="B3" s="604"/>
      <c r="C3" s="605"/>
      <c r="D3" s="608"/>
      <c r="E3" s="608"/>
      <c r="F3" s="608"/>
      <c r="G3" s="608"/>
      <c r="H3" s="608"/>
      <c r="I3" s="608"/>
      <c r="J3" s="608"/>
      <c r="K3" s="608"/>
      <c r="L3" s="608"/>
      <c r="M3" s="608"/>
      <c r="N3" s="608"/>
      <c r="O3" s="608"/>
      <c r="P3" s="608"/>
      <c r="Q3" s="608"/>
      <c r="R3" s="608"/>
      <c r="S3" s="608"/>
      <c r="T3" s="608"/>
      <c r="U3" s="608"/>
      <c r="V3" s="608"/>
      <c r="W3" s="608"/>
      <c r="X3" s="608"/>
      <c r="Y3" s="608"/>
      <c r="Z3" s="608"/>
      <c r="AA3" s="608"/>
      <c r="AB3" s="608"/>
      <c r="AC3" s="608"/>
      <c r="AD3" s="608"/>
      <c r="AE3" s="608"/>
      <c r="AF3" s="608"/>
      <c r="AG3" s="608"/>
      <c r="AH3" s="608"/>
      <c r="AI3" s="604"/>
      <c r="AJ3" s="612" t="s">
        <v>3</v>
      </c>
      <c r="AK3" s="613"/>
    </row>
    <row r="4" spans="1:37" x14ac:dyDescent="0.25">
      <c r="A4" s="605"/>
      <c r="B4" s="604"/>
      <c r="C4" s="609"/>
      <c r="D4" s="610"/>
      <c r="E4" s="610"/>
      <c r="F4" s="610"/>
      <c r="G4" s="610"/>
      <c r="H4" s="610"/>
      <c r="I4" s="610"/>
      <c r="J4" s="610"/>
      <c r="K4" s="610"/>
      <c r="L4" s="610"/>
      <c r="M4" s="610"/>
      <c r="N4" s="610"/>
      <c r="O4" s="610"/>
      <c r="P4" s="610"/>
      <c r="Q4" s="610"/>
      <c r="R4" s="610"/>
      <c r="S4" s="610"/>
      <c r="T4" s="610"/>
      <c r="U4" s="610"/>
      <c r="V4" s="610"/>
      <c r="W4" s="610"/>
      <c r="X4" s="610"/>
      <c r="Y4" s="610"/>
      <c r="Z4" s="610"/>
      <c r="AA4" s="610"/>
      <c r="AB4" s="610"/>
      <c r="AC4" s="610"/>
      <c r="AD4" s="610"/>
      <c r="AE4" s="610"/>
      <c r="AF4" s="610"/>
      <c r="AG4" s="610"/>
      <c r="AH4" s="610"/>
      <c r="AI4" s="611"/>
      <c r="AJ4" s="612" t="s">
        <v>4</v>
      </c>
      <c r="AK4" s="613"/>
    </row>
    <row r="5" spans="1:37" x14ac:dyDescent="0.25">
      <c r="A5" s="620" t="s">
        <v>5</v>
      </c>
      <c r="B5" s="621"/>
      <c r="C5" s="622" t="s">
        <v>6</v>
      </c>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c r="AE5" s="615"/>
      <c r="AF5" s="615"/>
      <c r="AG5" s="615"/>
      <c r="AH5" s="615"/>
      <c r="AI5" s="615"/>
      <c r="AJ5" s="615"/>
      <c r="AK5" s="613"/>
    </row>
    <row r="6" spans="1:37" ht="33.75" customHeight="1" x14ac:dyDescent="0.25">
      <c r="A6" s="623" t="s">
        <v>7</v>
      </c>
      <c r="B6" s="613"/>
      <c r="C6" s="612">
        <v>2024</v>
      </c>
      <c r="D6" s="615"/>
      <c r="E6" s="615"/>
      <c r="F6" s="615"/>
      <c r="G6" s="613"/>
      <c r="H6" s="612" t="s">
        <v>8</v>
      </c>
      <c r="I6" s="615"/>
      <c r="J6" s="613"/>
      <c r="K6" s="612" t="s">
        <v>372</v>
      </c>
      <c r="L6" s="615"/>
      <c r="M6" s="615"/>
      <c r="N6" s="613"/>
      <c r="O6" s="79" t="s">
        <v>10</v>
      </c>
      <c r="P6" s="612" t="s">
        <v>928</v>
      </c>
      <c r="Q6" s="615"/>
      <c r="R6" s="615"/>
      <c r="S6" s="615"/>
      <c r="T6" s="613"/>
      <c r="U6" s="79" t="s">
        <v>11</v>
      </c>
      <c r="V6" s="195">
        <v>45503</v>
      </c>
      <c r="W6" s="612" t="s">
        <v>1048</v>
      </c>
      <c r="X6" s="613"/>
      <c r="Y6" s="191"/>
      <c r="Z6" s="243"/>
      <c r="AA6" s="615"/>
      <c r="AB6" s="615"/>
      <c r="AC6" s="615"/>
      <c r="AD6" s="615"/>
      <c r="AE6" s="615"/>
      <c r="AF6" s="615"/>
      <c r="AG6" s="615"/>
      <c r="AH6" s="615"/>
      <c r="AI6" s="615"/>
      <c r="AJ6" s="615"/>
      <c r="AK6" s="613"/>
    </row>
    <row r="7" spans="1:37" x14ac:dyDescent="0.25">
      <c r="A7" s="614"/>
      <c r="B7" s="615"/>
      <c r="C7" s="615"/>
      <c r="D7" s="615"/>
      <c r="E7" s="615"/>
      <c r="F7" s="615"/>
      <c r="G7" s="615"/>
      <c r="H7" s="615"/>
      <c r="I7" s="615"/>
      <c r="J7" s="615"/>
      <c r="K7" s="615"/>
      <c r="L7" s="615"/>
      <c r="M7" s="615"/>
      <c r="N7" s="615"/>
      <c r="O7" s="615"/>
      <c r="P7" s="615"/>
      <c r="Q7" s="615"/>
      <c r="R7" s="615"/>
      <c r="S7" s="615"/>
      <c r="T7" s="613"/>
      <c r="U7" s="616" t="s">
        <v>12</v>
      </c>
      <c r="V7" s="615"/>
      <c r="W7" s="615"/>
      <c r="X7" s="615"/>
      <c r="Y7" s="615"/>
      <c r="Z7" s="615"/>
      <c r="AA7" s="615"/>
      <c r="AB7" s="615"/>
      <c r="AC7" s="615"/>
      <c r="AD7" s="615"/>
      <c r="AE7" s="613"/>
      <c r="AF7" s="80"/>
      <c r="AG7" s="617" t="s">
        <v>13</v>
      </c>
      <c r="AH7" s="610"/>
      <c r="AI7" s="610"/>
      <c r="AJ7" s="611"/>
      <c r="AK7" s="618" t="s">
        <v>14</v>
      </c>
    </row>
    <row r="8" spans="1:37" ht="57.75" customHeight="1" x14ac:dyDescent="0.25">
      <c r="A8" s="81" t="s">
        <v>15</v>
      </c>
      <c r="B8" s="81" t="s">
        <v>16</v>
      </c>
      <c r="C8" s="81" t="s">
        <v>15</v>
      </c>
      <c r="D8" s="81" t="s">
        <v>17</v>
      </c>
      <c r="E8" s="81" t="s">
        <v>18</v>
      </c>
      <c r="F8" s="81" t="s">
        <v>15</v>
      </c>
      <c r="G8" s="81" t="s">
        <v>17</v>
      </c>
      <c r="H8" s="81" t="s">
        <v>19</v>
      </c>
      <c r="I8" s="196" t="s">
        <v>20</v>
      </c>
      <c r="J8" s="196" t="s">
        <v>21</v>
      </c>
      <c r="K8" s="196" t="s">
        <v>22</v>
      </c>
      <c r="L8" s="196" t="s">
        <v>23</v>
      </c>
      <c r="M8" s="196" t="s">
        <v>15</v>
      </c>
      <c r="N8" s="196" t="s">
        <v>17</v>
      </c>
      <c r="O8" s="196" t="s">
        <v>24</v>
      </c>
      <c r="P8" s="196" t="s">
        <v>25</v>
      </c>
      <c r="Q8" s="196" t="s">
        <v>26</v>
      </c>
      <c r="R8" s="196" t="s">
        <v>27</v>
      </c>
      <c r="S8" s="196" t="s">
        <v>28</v>
      </c>
      <c r="T8" s="196" t="s">
        <v>29</v>
      </c>
      <c r="U8" s="197" t="s">
        <v>30</v>
      </c>
      <c r="V8" s="197" t="s">
        <v>31</v>
      </c>
      <c r="W8" s="197" t="s">
        <v>32</v>
      </c>
      <c r="X8" s="197" t="s">
        <v>33</v>
      </c>
      <c r="Y8" s="198" t="s">
        <v>373</v>
      </c>
      <c r="Z8" s="198" t="s">
        <v>983</v>
      </c>
      <c r="AA8" s="199" t="s">
        <v>374</v>
      </c>
      <c r="AB8" s="452" t="s">
        <v>1046</v>
      </c>
      <c r="AC8" s="200" t="s">
        <v>375</v>
      </c>
      <c r="AD8" s="201" t="s">
        <v>376</v>
      </c>
      <c r="AE8" s="197" t="s">
        <v>38</v>
      </c>
      <c r="AF8" s="197" t="s">
        <v>377</v>
      </c>
      <c r="AG8" s="202" t="s">
        <v>40</v>
      </c>
      <c r="AH8" s="202" t="s">
        <v>41</v>
      </c>
      <c r="AI8" s="202" t="s">
        <v>42</v>
      </c>
      <c r="AJ8" s="203" t="s">
        <v>43</v>
      </c>
      <c r="AK8" s="619"/>
    </row>
    <row r="9" spans="1:37" s="254" customFormat="1" ht="85.5" x14ac:dyDescent="0.25">
      <c r="A9" s="300">
        <v>4</v>
      </c>
      <c r="B9" s="301" t="s">
        <v>137</v>
      </c>
      <c r="C9" s="301">
        <v>3</v>
      </c>
      <c r="D9" s="301" t="s">
        <v>378</v>
      </c>
      <c r="E9" s="301" t="s">
        <v>379</v>
      </c>
      <c r="F9" s="302">
        <v>4</v>
      </c>
      <c r="G9" s="301" t="s">
        <v>380</v>
      </c>
      <c r="H9" s="303" t="s">
        <v>381</v>
      </c>
      <c r="I9" s="304">
        <v>16</v>
      </c>
      <c r="J9" s="304"/>
      <c r="K9" s="304" t="s">
        <v>382</v>
      </c>
      <c r="L9" s="305">
        <v>2020051290046</v>
      </c>
      <c r="M9" s="304">
        <v>2</v>
      </c>
      <c r="N9" s="304">
        <v>4342</v>
      </c>
      <c r="O9" s="304" t="s">
        <v>383</v>
      </c>
      <c r="P9" s="304" t="s">
        <v>84</v>
      </c>
      <c r="Q9" s="306">
        <v>1</v>
      </c>
      <c r="R9" s="307" t="s">
        <v>238</v>
      </c>
      <c r="S9" s="307">
        <v>0.75</v>
      </c>
      <c r="T9" s="304" t="s">
        <v>384</v>
      </c>
      <c r="U9" s="304" t="s">
        <v>385</v>
      </c>
      <c r="V9" s="308" t="s">
        <v>210</v>
      </c>
      <c r="W9" s="309">
        <v>1</v>
      </c>
      <c r="X9" s="310" t="s">
        <v>190</v>
      </c>
      <c r="Y9" s="309">
        <v>0.35</v>
      </c>
      <c r="Z9" s="309">
        <v>0.35</v>
      </c>
      <c r="AA9" s="309">
        <v>0.35</v>
      </c>
      <c r="AB9" s="309">
        <v>0.35</v>
      </c>
      <c r="AC9" s="309">
        <v>0.2</v>
      </c>
      <c r="AD9" s="309">
        <v>0.1</v>
      </c>
      <c r="AE9" s="307">
        <v>0</v>
      </c>
      <c r="AF9" s="307">
        <v>0</v>
      </c>
      <c r="AG9" s="311">
        <v>19330000</v>
      </c>
      <c r="AH9" s="312" t="s">
        <v>169</v>
      </c>
      <c r="AI9" s="313" t="s">
        <v>155</v>
      </c>
      <c r="AJ9" s="311">
        <v>17333333</v>
      </c>
      <c r="AK9" s="301"/>
    </row>
    <row r="10" spans="1:37" s="254" customFormat="1" ht="85.5" x14ac:dyDescent="0.25">
      <c r="A10" s="300">
        <v>4</v>
      </c>
      <c r="B10" s="301" t="s">
        <v>137</v>
      </c>
      <c r="C10" s="301">
        <v>3</v>
      </c>
      <c r="D10" s="301" t="s">
        <v>378</v>
      </c>
      <c r="E10" s="301" t="s">
        <v>379</v>
      </c>
      <c r="F10" s="302">
        <v>4</v>
      </c>
      <c r="G10" s="301" t="s">
        <v>380</v>
      </c>
      <c r="H10" s="303" t="s">
        <v>381</v>
      </c>
      <c r="I10" s="304">
        <v>16</v>
      </c>
      <c r="J10" s="304"/>
      <c r="K10" s="304" t="s">
        <v>382</v>
      </c>
      <c r="L10" s="305">
        <v>2020051290046</v>
      </c>
      <c r="M10" s="304">
        <v>2</v>
      </c>
      <c r="N10" s="304">
        <v>4342</v>
      </c>
      <c r="O10" s="304" t="s">
        <v>383</v>
      </c>
      <c r="P10" s="304" t="s">
        <v>84</v>
      </c>
      <c r="Q10" s="306">
        <v>1</v>
      </c>
      <c r="R10" s="307" t="s">
        <v>238</v>
      </c>
      <c r="S10" s="307">
        <v>0.75</v>
      </c>
      <c r="T10" s="304" t="s">
        <v>384</v>
      </c>
      <c r="U10" s="304" t="s">
        <v>386</v>
      </c>
      <c r="V10" s="308" t="s">
        <v>50</v>
      </c>
      <c r="W10" s="308">
        <v>19</v>
      </c>
      <c r="X10" s="310" t="s">
        <v>190</v>
      </c>
      <c r="Y10" s="310">
        <v>0</v>
      </c>
      <c r="Z10" s="310">
        <v>0</v>
      </c>
      <c r="AA10" s="310">
        <v>5</v>
      </c>
      <c r="AB10" s="310">
        <v>5</v>
      </c>
      <c r="AC10" s="310">
        <v>8</v>
      </c>
      <c r="AD10" s="308">
        <v>6</v>
      </c>
      <c r="AE10" s="307">
        <v>0</v>
      </c>
      <c r="AF10" s="307">
        <v>0</v>
      </c>
      <c r="AG10" s="311">
        <v>19330000</v>
      </c>
      <c r="AH10" s="312" t="s">
        <v>169</v>
      </c>
      <c r="AI10" s="313" t="s">
        <v>155</v>
      </c>
      <c r="AJ10" s="311">
        <v>9336800</v>
      </c>
      <c r="AK10" s="301"/>
    </row>
    <row r="11" spans="1:37" s="254" customFormat="1" ht="71.25" x14ac:dyDescent="0.25">
      <c r="A11" s="300">
        <v>4</v>
      </c>
      <c r="B11" s="301" t="s">
        <v>137</v>
      </c>
      <c r="C11" s="301">
        <v>3</v>
      </c>
      <c r="D11" s="301" t="s">
        <v>378</v>
      </c>
      <c r="E11" s="301" t="s">
        <v>379</v>
      </c>
      <c r="F11" s="302">
        <v>4</v>
      </c>
      <c r="G11" s="301" t="s">
        <v>380</v>
      </c>
      <c r="H11" s="303" t="s">
        <v>381</v>
      </c>
      <c r="I11" s="304">
        <v>16</v>
      </c>
      <c r="J11" s="304"/>
      <c r="K11" s="304" t="s">
        <v>382</v>
      </c>
      <c r="L11" s="305">
        <v>2020051290046</v>
      </c>
      <c r="M11" s="304">
        <v>1</v>
      </c>
      <c r="N11" s="304">
        <v>4341</v>
      </c>
      <c r="O11" s="304" t="s">
        <v>387</v>
      </c>
      <c r="P11" s="304" t="s">
        <v>50</v>
      </c>
      <c r="Q11" s="308">
        <v>4</v>
      </c>
      <c r="R11" s="307" t="s">
        <v>51</v>
      </c>
      <c r="S11" s="314">
        <v>1</v>
      </c>
      <c r="T11" s="304" t="s">
        <v>384</v>
      </c>
      <c r="U11" s="304" t="s">
        <v>388</v>
      </c>
      <c r="V11" s="308" t="s">
        <v>210</v>
      </c>
      <c r="W11" s="309">
        <v>1</v>
      </c>
      <c r="X11" s="309" t="s">
        <v>190</v>
      </c>
      <c r="Y11" s="309">
        <v>0</v>
      </c>
      <c r="Z11" s="309">
        <v>0</v>
      </c>
      <c r="AA11" s="309">
        <v>0.15</v>
      </c>
      <c r="AB11" s="309">
        <v>0</v>
      </c>
      <c r="AC11" s="309">
        <v>0.35</v>
      </c>
      <c r="AD11" s="309">
        <v>0.5</v>
      </c>
      <c r="AE11" s="307">
        <v>0</v>
      </c>
      <c r="AF11" s="307">
        <v>0</v>
      </c>
      <c r="AG11" s="311">
        <v>19330000</v>
      </c>
      <c r="AH11" s="312" t="s">
        <v>169</v>
      </c>
      <c r="AI11" s="313" t="s">
        <v>155</v>
      </c>
      <c r="AJ11" s="311">
        <v>0</v>
      </c>
      <c r="AK11" s="315"/>
    </row>
    <row r="12" spans="1:37" s="254" customFormat="1" ht="57" x14ac:dyDescent="0.25">
      <c r="A12" s="300">
        <v>4</v>
      </c>
      <c r="B12" s="301" t="s">
        <v>137</v>
      </c>
      <c r="C12" s="301">
        <v>3</v>
      </c>
      <c r="D12" s="301" t="s">
        <v>378</v>
      </c>
      <c r="E12" s="301" t="s">
        <v>379</v>
      </c>
      <c r="F12" s="302">
        <v>4</v>
      </c>
      <c r="G12" s="301" t="s">
        <v>380</v>
      </c>
      <c r="H12" s="303" t="s">
        <v>381</v>
      </c>
      <c r="I12" s="304">
        <v>16</v>
      </c>
      <c r="J12" s="304"/>
      <c r="K12" s="304" t="s">
        <v>382</v>
      </c>
      <c r="L12" s="305">
        <v>2020051290046</v>
      </c>
      <c r="M12" s="304">
        <v>1</v>
      </c>
      <c r="N12" s="304">
        <v>4341</v>
      </c>
      <c r="O12" s="304" t="s">
        <v>387</v>
      </c>
      <c r="P12" s="304" t="s">
        <v>50</v>
      </c>
      <c r="Q12" s="308">
        <v>4</v>
      </c>
      <c r="R12" s="307" t="s">
        <v>51</v>
      </c>
      <c r="S12" s="314">
        <v>1</v>
      </c>
      <c r="T12" s="304" t="s">
        <v>384</v>
      </c>
      <c r="U12" s="304" t="s">
        <v>389</v>
      </c>
      <c r="V12" s="308" t="s">
        <v>50</v>
      </c>
      <c r="W12" s="312">
        <v>1</v>
      </c>
      <c r="X12" s="310" t="s">
        <v>190</v>
      </c>
      <c r="Y12" s="312">
        <v>0</v>
      </c>
      <c r="Z12" s="312">
        <v>0</v>
      </c>
      <c r="AA12" s="310">
        <v>1</v>
      </c>
      <c r="AB12" s="310">
        <v>0</v>
      </c>
      <c r="AC12" s="310">
        <v>0</v>
      </c>
      <c r="AD12" s="310">
        <v>0</v>
      </c>
      <c r="AE12" s="307">
        <v>0</v>
      </c>
      <c r="AF12" s="307">
        <v>0</v>
      </c>
      <c r="AG12" s="311">
        <v>77320000</v>
      </c>
      <c r="AH12" s="312" t="s">
        <v>169</v>
      </c>
      <c r="AI12" s="313" t="s">
        <v>155</v>
      </c>
      <c r="AJ12" s="311">
        <v>0</v>
      </c>
      <c r="AK12" s="315"/>
    </row>
    <row r="13" spans="1:37" s="254" customFormat="1" ht="57" x14ac:dyDescent="0.25">
      <c r="A13" s="300">
        <v>4</v>
      </c>
      <c r="B13" s="301" t="s">
        <v>137</v>
      </c>
      <c r="C13" s="301">
        <v>3</v>
      </c>
      <c r="D13" s="301" t="s">
        <v>378</v>
      </c>
      <c r="E13" s="301" t="s">
        <v>379</v>
      </c>
      <c r="F13" s="302">
        <v>4</v>
      </c>
      <c r="G13" s="301" t="s">
        <v>380</v>
      </c>
      <c r="H13" s="303" t="s">
        <v>381</v>
      </c>
      <c r="I13" s="304">
        <v>16</v>
      </c>
      <c r="J13" s="304"/>
      <c r="K13" s="304" t="s">
        <v>382</v>
      </c>
      <c r="L13" s="305">
        <v>2020051290046</v>
      </c>
      <c r="M13" s="304">
        <v>1</v>
      </c>
      <c r="N13" s="304">
        <v>4341</v>
      </c>
      <c r="O13" s="304" t="s">
        <v>387</v>
      </c>
      <c r="P13" s="304" t="s">
        <v>50</v>
      </c>
      <c r="Q13" s="308">
        <v>4</v>
      </c>
      <c r="R13" s="307" t="s">
        <v>51</v>
      </c>
      <c r="S13" s="314">
        <v>1</v>
      </c>
      <c r="T13" s="304" t="s">
        <v>384</v>
      </c>
      <c r="U13" s="304" t="s">
        <v>390</v>
      </c>
      <c r="V13" s="308" t="s">
        <v>50</v>
      </c>
      <c r="W13" s="312">
        <v>1</v>
      </c>
      <c r="X13" s="310" t="s">
        <v>190</v>
      </c>
      <c r="Y13" s="312">
        <v>1</v>
      </c>
      <c r="Z13" s="312">
        <v>1</v>
      </c>
      <c r="AA13" s="310">
        <v>0</v>
      </c>
      <c r="AB13" s="310">
        <v>0</v>
      </c>
      <c r="AC13" s="310">
        <v>0</v>
      </c>
      <c r="AD13" s="310">
        <v>0</v>
      </c>
      <c r="AE13" s="307">
        <v>0</v>
      </c>
      <c r="AF13" s="307">
        <v>0</v>
      </c>
      <c r="AG13" s="311">
        <v>77320000</v>
      </c>
      <c r="AH13" s="312" t="s">
        <v>169</v>
      </c>
      <c r="AI13" s="313" t="s">
        <v>155</v>
      </c>
      <c r="AJ13" s="311">
        <v>76798236</v>
      </c>
      <c r="AK13" s="315"/>
    </row>
    <row r="14" spans="1:37" s="254" customFormat="1" ht="71.25" x14ac:dyDescent="0.25">
      <c r="A14" s="300">
        <v>4</v>
      </c>
      <c r="B14" s="301" t="s">
        <v>137</v>
      </c>
      <c r="C14" s="301">
        <v>3</v>
      </c>
      <c r="D14" s="301" t="s">
        <v>378</v>
      </c>
      <c r="E14" s="301" t="s">
        <v>379</v>
      </c>
      <c r="F14" s="302">
        <v>4</v>
      </c>
      <c r="G14" s="301" t="s">
        <v>380</v>
      </c>
      <c r="H14" s="303" t="s">
        <v>381</v>
      </c>
      <c r="I14" s="304">
        <v>16</v>
      </c>
      <c r="J14" s="304"/>
      <c r="K14" s="304" t="s">
        <v>382</v>
      </c>
      <c r="L14" s="305">
        <v>2020051290046</v>
      </c>
      <c r="M14" s="304">
        <v>5</v>
      </c>
      <c r="N14" s="304">
        <v>4345</v>
      </c>
      <c r="O14" s="304" t="s">
        <v>391</v>
      </c>
      <c r="P14" s="304" t="s">
        <v>50</v>
      </c>
      <c r="Q14" s="308">
        <v>4</v>
      </c>
      <c r="R14" s="307" t="s">
        <v>51</v>
      </c>
      <c r="S14" s="314">
        <v>1</v>
      </c>
      <c r="T14" s="304" t="s">
        <v>384</v>
      </c>
      <c r="U14" s="304" t="s">
        <v>392</v>
      </c>
      <c r="V14" s="308" t="s">
        <v>50</v>
      </c>
      <c r="W14" s="312">
        <v>1</v>
      </c>
      <c r="X14" s="310" t="s">
        <v>190</v>
      </c>
      <c r="Y14" s="312">
        <v>0</v>
      </c>
      <c r="Z14" s="312">
        <v>0</v>
      </c>
      <c r="AA14" s="310">
        <v>1</v>
      </c>
      <c r="AB14" s="310">
        <v>0</v>
      </c>
      <c r="AC14" s="310">
        <v>0</v>
      </c>
      <c r="AD14" s="310">
        <v>0</v>
      </c>
      <c r="AE14" s="307">
        <v>0</v>
      </c>
      <c r="AF14" s="307">
        <v>0</v>
      </c>
      <c r="AG14" s="311">
        <v>77320000</v>
      </c>
      <c r="AH14" s="312" t="s">
        <v>169</v>
      </c>
      <c r="AI14" s="313" t="s">
        <v>155</v>
      </c>
      <c r="AJ14" s="311">
        <v>0</v>
      </c>
      <c r="AK14" s="315"/>
    </row>
    <row r="15" spans="1:37" s="254" customFormat="1" ht="42.75" x14ac:dyDescent="0.25">
      <c r="A15" s="300">
        <v>4</v>
      </c>
      <c r="B15" s="301" t="s">
        <v>137</v>
      </c>
      <c r="C15" s="301">
        <v>3</v>
      </c>
      <c r="D15" s="301" t="s">
        <v>378</v>
      </c>
      <c r="E15" s="301" t="s">
        <v>379</v>
      </c>
      <c r="F15" s="302">
        <v>4</v>
      </c>
      <c r="G15" s="301" t="s">
        <v>380</v>
      </c>
      <c r="H15" s="303" t="s">
        <v>381</v>
      </c>
      <c r="I15" s="304">
        <v>16</v>
      </c>
      <c r="J15" s="304"/>
      <c r="K15" s="304" t="s">
        <v>382</v>
      </c>
      <c r="L15" s="305">
        <v>2020051290046</v>
      </c>
      <c r="M15" s="304">
        <v>5</v>
      </c>
      <c r="N15" s="304">
        <v>4345</v>
      </c>
      <c r="O15" s="304" t="s">
        <v>391</v>
      </c>
      <c r="P15" s="304" t="s">
        <v>50</v>
      </c>
      <c r="Q15" s="308">
        <v>4</v>
      </c>
      <c r="R15" s="307" t="s">
        <v>51</v>
      </c>
      <c r="S15" s="314">
        <v>1</v>
      </c>
      <c r="T15" s="304" t="s">
        <v>384</v>
      </c>
      <c r="U15" s="304" t="s">
        <v>393</v>
      </c>
      <c r="V15" s="308" t="s">
        <v>50</v>
      </c>
      <c r="W15" s="312">
        <v>1</v>
      </c>
      <c r="X15" s="310" t="s">
        <v>190</v>
      </c>
      <c r="Y15" s="312">
        <v>0</v>
      </c>
      <c r="Z15" s="312">
        <v>0</v>
      </c>
      <c r="AA15" s="310">
        <v>1</v>
      </c>
      <c r="AB15" s="310">
        <v>0</v>
      </c>
      <c r="AC15" s="310">
        <v>0</v>
      </c>
      <c r="AD15" s="310">
        <v>0</v>
      </c>
      <c r="AE15" s="307">
        <v>0</v>
      </c>
      <c r="AF15" s="307">
        <v>0</v>
      </c>
      <c r="AG15" s="311">
        <v>77320000</v>
      </c>
      <c r="AH15" s="312" t="s">
        <v>169</v>
      </c>
      <c r="AI15" s="313" t="s">
        <v>155</v>
      </c>
      <c r="AJ15" s="311">
        <v>0</v>
      </c>
      <c r="AK15" s="315"/>
    </row>
    <row r="16" spans="1:37" s="254" customFormat="1" ht="42.75" x14ac:dyDescent="0.25">
      <c r="A16" s="300">
        <v>4</v>
      </c>
      <c r="B16" s="301" t="s">
        <v>137</v>
      </c>
      <c r="C16" s="301">
        <v>3</v>
      </c>
      <c r="D16" s="301" t="s">
        <v>378</v>
      </c>
      <c r="E16" s="301" t="s">
        <v>379</v>
      </c>
      <c r="F16" s="302">
        <v>4</v>
      </c>
      <c r="G16" s="301" t="s">
        <v>380</v>
      </c>
      <c r="H16" s="303" t="s">
        <v>381</v>
      </c>
      <c r="I16" s="304">
        <v>16</v>
      </c>
      <c r="J16" s="304"/>
      <c r="K16" s="304" t="s">
        <v>382</v>
      </c>
      <c r="L16" s="305">
        <v>2020051290046</v>
      </c>
      <c r="M16" s="304">
        <v>3</v>
      </c>
      <c r="N16" s="304">
        <v>4343</v>
      </c>
      <c r="O16" s="304" t="s">
        <v>394</v>
      </c>
      <c r="P16" s="304" t="s">
        <v>50</v>
      </c>
      <c r="Q16" s="308">
        <v>1</v>
      </c>
      <c r="R16" s="307" t="s">
        <v>85</v>
      </c>
      <c r="S16" s="307">
        <v>1</v>
      </c>
      <c r="T16" s="304" t="s">
        <v>384</v>
      </c>
      <c r="U16" s="304" t="s">
        <v>395</v>
      </c>
      <c r="V16" s="308" t="s">
        <v>210</v>
      </c>
      <c r="W16" s="309">
        <v>1</v>
      </c>
      <c r="X16" s="309" t="s">
        <v>190</v>
      </c>
      <c r="Y16" s="309">
        <v>0.1</v>
      </c>
      <c r="Z16" s="309">
        <v>0</v>
      </c>
      <c r="AA16" s="309">
        <v>0.3</v>
      </c>
      <c r="AB16" s="309">
        <v>0.3</v>
      </c>
      <c r="AC16" s="309">
        <v>0.4</v>
      </c>
      <c r="AD16" s="309">
        <v>0.2</v>
      </c>
      <c r="AE16" s="307">
        <v>0</v>
      </c>
      <c r="AF16" s="307">
        <v>0</v>
      </c>
      <c r="AG16" s="311">
        <v>23948056</v>
      </c>
      <c r="AH16" s="312" t="s">
        <v>894</v>
      </c>
      <c r="AI16" s="313" t="s">
        <v>55</v>
      </c>
      <c r="AJ16" s="311">
        <v>0</v>
      </c>
      <c r="AK16" s="315"/>
    </row>
    <row r="17" spans="1:37" s="254" customFormat="1" ht="71.25" x14ac:dyDescent="0.3">
      <c r="A17" s="300">
        <v>4</v>
      </c>
      <c r="B17" s="301" t="s">
        <v>137</v>
      </c>
      <c r="C17" s="301">
        <v>3</v>
      </c>
      <c r="D17" s="301" t="s">
        <v>378</v>
      </c>
      <c r="E17" s="301" t="s">
        <v>379</v>
      </c>
      <c r="F17" s="302">
        <v>4</v>
      </c>
      <c r="G17" s="301" t="s">
        <v>380</v>
      </c>
      <c r="H17" s="303" t="s">
        <v>381</v>
      </c>
      <c r="I17" s="304">
        <v>16</v>
      </c>
      <c r="J17" s="304"/>
      <c r="K17" s="304" t="s">
        <v>382</v>
      </c>
      <c r="L17" s="305">
        <v>2020051290046</v>
      </c>
      <c r="M17" s="304">
        <v>3</v>
      </c>
      <c r="N17" s="304">
        <v>4343</v>
      </c>
      <c r="O17" s="304" t="s">
        <v>394</v>
      </c>
      <c r="P17" s="304" t="s">
        <v>50</v>
      </c>
      <c r="Q17" s="308">
        <v>1</v>
      </c>
      <c r="R17" s="307" t="s">
        <v>85</v>
      </c>
      <c r="S17" s="307">
        <v>1</v>
      </c>
      <c r="T17" s="304" t="s">
        <v>384</v>
      </c>
      <c r="U17" s="304" t="s">
        <v>396</v>
      </c>
      <c r="V17" s="308" t="s">
        <v>210</v>
      </c>
      <c r="W17" s="309">
        <v>1</v>
      </c>
      <c r="X17" s="309" t="s">
        <v>190</v>
      </c>
      <c r="Y17" s="309">
        <v>0.1</v>
      </c>
      <c r="Z17" s="309">
        <v>0.1</v>
      </c>
      <c r="AA17" s="309">
        <v>0.3</v>
      </c>
      <c r="AB17" s="309">
        <v>0.3</v>
      </c>
      <c r="AC17" s="309">
        <v>0.4</v>
      </c>
      <c r="AD17" s="309">
        <v>0.2</v>
      </c>
      <c r="AE17" s="307">
        <v>0</v>
      </c>
      <c r="AF17" s="307">
        <v>0</v>
      </c>
      <c r="AG17" s="311">
        <v>67655000</v>
      </c>
      <c r="AH17" s="312" t="s">
        <v>169</v>
      </c>
      <c r="AI17" s="313" t="s">
        <v>155</v>
      </c>
      <c r="AJ17" s="316">
        <v>17387333</v>
      </c>
      <c r="AK17" s="311"/>
    </row>
    <row r="18" spans="1:37" s="254" customFormat="1" ht="42.75" x14ac:dyDescent="0.25">
      <c r="A18" s="300">
        <v>4</v>
      </c>
      <c r="B18" s="301" t="s">
        <v>137</v>
      </c>
      <c r="C18" s="301">
        <v>3</v>
      </c>
      <c r="D18" s="301" t="s">
        <v>378</v>
      </c>
      <c r="E18" s="301" t="s">
        <v>379</v>
      </c>
      <c r="F18" s="302">
        <v>4</v>
      </c>
      <c r="G18" s="301" t="s">
        <v>380</v>
      </c>
      <c r="H18" s="303" t="s">
        <v>381</v>
      </c>
      <c r="I18" s="304">
        <v>16</v>
      </c>
      <c r="J18" s="304"/>
      <c r="K18" s="304" t="s">
        <v>382</v>
      </c>
      <c r="L18" s="305">
        <v>2020051290046</v>
      </c>
      <c r="M18" s="304">
        <v>2</v>
      </c>
      <c r="N18" s="304">
        <v>4342</v>
      </c>
      <c r="O18" s="304" t="s">
        <v>383</v>
      </c>
      <c r="P18" s="304" t="s">
        <v>50</v>
      </c>
      <c r="Q18" s="308">
        <v>4</v>
      </c>
      <c r="R18" s="307" t="s">
        <v>51</v>
      </c>
      <c r="S18" s="314">
        <v>1</v>
      </c>
      <c r="T18" s="304" t="s">
        <v>384</v>
      </c>
      <c r="U18" s="304" t="s">
        <v>397</v>
      </c>
      <c r="V18" s="308" t="s">
        <v>210</v>
      </c>
      <c r="W18" s="306">
        <v>1</v>
      </c>
      <c r="X18" s="310" t="s">
        <v>211</v>
      </c>
      <c r="Y18" s="309">
        <v>0.1</v>
      </c>
      <c r="Z18" s="309">
        <v>0.1</v>
      </c>
      <c r="AA18" s="309">
        <v>0.3</v>
      </c>
      <c r="AB18" s="309">
        <v>0.3</v>
      </c>
      <c r="AC18" s="309">
        <v>0.4</v>
      </c>
      <c r="AD18" s="309">
        <v>0.2</v>
      </c>
      <c r="AE18" s="307">
        <v>0</v>
      </c>
      <c r="AF18" s="307">
        <v>0</v>
      </c>
      <c r="AG18" s="311">
        <v>96650000</v>
      </c>
      <c r="AH18" s="312" t="s">
        <v>169</v>
      </c>
      <c r="AI18" s="313" t="s">
        <v>155</v>
      </c>
      <c r="AJ18" s="311">
        <v>11197133</v>
      </c>
      <c r="AK18" s="315"/>
    </row>
    <row r="19" spans="1:37" s="254" customFormat="1" ht="42.75" x14ac:dyDescent="0.25">
      <c r="A19" s="300">
        <v>4</v>
      </c>
      <c r="B19" s="301" t="s">
        <v>137</v>
      </c>
      <c r="C19" s="301">
        <v>3</v>
      </c>
      <c r="D19" s="301" t="s">
        <v>378</v>
      </c>
      <c r="E19" s="301" t="s">
        <v>379</v>
      </c>
      <c r="F19" s="302">
        <v>4</v>
      </c>
      <c r="G19" s="301" t="s">
        <v>380</v>
      </c>
      <c r="H19" s="303" t="s">
        <v>381</v>
      </c>
      <c r="I19" s="304">
        <v>16</v>
      </c>
      <c r="J19" s="304"/>
      <c r="K19" s="304" t="s">
        <v>382</v>
      </c>
      <c r="L19" s="305">
        <v>2020051290046</v>
      </c>
      <c r="M19" s="304">
        <v>2</v>
      </c>
      <c r="N19" s="304">
        <v>4342</v>
      </c>
      <c r="O19" s="304" t="s">
        <v>383</v>
      </c>
      <c r="P19" s="304" t="s">
        <v>50</v>
      </c>
      <c r="Q19" s="308">
        <v>4</v>
      </c>
      <c r="R19" s="307" t="s">
        <v>51</v>
      </c>
      <c r="S19" s="314">
        <v>1</v>
      </c>
      <c r="T19" s="304" t="s">
        <v>384</v>
      </c>
      <c r="U19" s="304" t="s">
        <v>398</v>
      </c>
      <c r="V19" s="308" t="s">
        <v>210</v>
      </c>
      <c r="W19" s="306">
        <v>1</v>
      </c>
      <c r="X19" s="310" t="s">
        <v>211</v>
      </c>
      <c r="Y19" s="309">
        <v>0.3</v>
      </c>
      <c r="Z19" s="309">
        <v>0.3</v>
      </c>
      <c r="AA19" s="309">
        <v>0.4</v>
      </c>
      <c r="AB19" s="309">
        <v>0.4</v>
      </c>
      <c r="AC19" s="309">
        <v>0.2</v>
      </c>
      <c r="AD19" s="309">
        <v>0.1</v>
      </c>
      <c r="AE19" s="307">
        <v>0</v>
      </c>
      <c r="AF19" s="307">
        <v>0</v>
      </c>
      <c r="AG19" s="311">
        <v>193300000</v>
      </c>
      <c r="AH19" s="312" t="s">
        <v>169</v>
      </c>
      <c r="AI19" s="313" t="s">
        <v>155</v>
      </c>
      <c r="AJ19" s="311">
        <v>6895000</v>
      </c>
      <c r="AK19" s="315"/>
    </row>
    <row r="20" spans="1:37" s="254" customFormat="1" ht="42.75" x14ac:dyDescent="0.25">
      <c r="A20" s="317">
        <v>4</v>
      </c>
      <c r="B20" s="318" t="s">
        <v>137</v>
      </c>
      <c r="C20" s="318">
        <v>3</v>
      </c>
      <c r="D20" s="318" t="s">
        <v>378</v>
      </c>
      <c r="E20" s="318" t="s">
        <v>379</v>
      </c>
      <c r="F20" s="319">
        <v>4</v>
      </c>
      <c r="G20" s="318" t="s">
        <v>380</v>
      </c>
      <c r="H20" s="320" t="s">
        <v>381</v>
      </c>
      <c r="I20" s="304">
        <v>16</v>
      </c>
      <c r="J20" s="304"/>
      <c r="K20" s="304" t="s">
        <v>382</v>
      </c>
      <c r="L20" s="305">
        <v>2020051290046</v>
      </c>
      <c r="M20" s="304">
        <v>3</v>
      </c>
      <c r="N20" s="304">
        <v>4343</v>
      </c>
      <c r="O20" s="304" t="s">
        <v>394</v>
      </c>
      <c r="P20" s="304" t="s">
        <v>84</v>
      </c>
      <c r="Q20" s="306">
        <v>1</v>
      </c>
      <c r="R20" s="307" t="s">
        <v>85</v>
      </c>
      <c r="S20" s="307">
        <v>1</v>
      </c>
      <c r="T20" s="304" t="s">
        <v>384</v>
      </c>
      <c r="U20" s="304" t="s">
        <v>893</v>
      </c>
      <c r="V20" s="308" t="s">
        <v>210</v>
      </c>
      <c r="W20" s="306">
        <v>1</v>
      </c>
      <c r="X20" s="310" t="s">
        <v>211</v>
      </c>
      <c r="Y20" s="309">
        <v>0.1</v>
      </c>
      <c r="Z20" s="309">
        <v>0.1</v>
      </c>
      <c r="AA20" s="309">
        <v>0.3</v>
      </c>
      <c r="AB20" s="309">
        <v>0.3</v>
      </c>
      <c r="AC20" s="309">
        <v>0.4</v>
      </c>
      <c r="AD20" s="309">
        <v>0.2</v>
      </c>
      <c r="AE20" s="307">
        <v>0</v>
      </c>
      <c r="AF20" s="307">
        <v>0</v>
      </c>
      <c r="AG20" s="311">
        <v>241625000</v>
      </c>
      <c r="AH20" s="312" t="s">
        <v>169</v>
      </c>
      <c r="AI20" s="313" t="s">
        <v>155</v>
      </c>
      <c r="AJ20" s="321">
        <v>196833732</v>
      </c>
      <c r="AK20" s="451"/>
    </row>
    <row r="21" spans="1:37" x14ac:dyDescent="0.3">
      <c r="AG21" s="193"/>
      <c r="AH21" s="192"/>
      <c r="AK21" s="449"/>
    </row>
    <row r="22" spans="1:37" x14ac:dyDescent="0.3">
      <c r="Y22" s="194"/>
      <c r="Z22" s="194"/>
      <c r="AA22" s="194"/>
      <c r="AB22" s="453"/>
      <c r="AC22" s="194"/>
      <c r="AD22" s="194"/>
      <c r="AG22" s="193"/>
      <c r="AK22" s="449"/>
    </row>
    <row r="23" spans="1:37" x14ac:dyDescent="0.3">
      <c r="AG23" s="193"/>
    </row>
  </sheetData>
  <autoFilter ref="A8:AK20"/>
  <mergeCells count="19">
    <mergeCell ref="A7:T7"/>
    <mergeCell ref="U7:AE7"/>
    <mergeCell ref="AG7:AJ7"/>
    <mergeCell ref="AK7:AK8"/>
    <mergeCell ref="A5:B5"/>
    <mergeCell ref="C5:AK5"/>
    <mergeCell ref="A6:B6"/>
    <mergeCell ref="C6:G6"/>
    <mergeCell ref="H6:J6"/>
    <mergeCell ref="K6:N6"/>
    <mergeCell ref="P6:T6"/>
    <mergeCell ref="W6:X6"/>
    <mergeCell ref="AA6:AK6"/>
    <mergeCell ref="A1:B4"/>
    <mergeCell ref="C1:AI4"/>
    <mergeCell ref="AJ1:AK1"/>
    <mergeCell ref="AJ2:AK2"/>
    <mergeCell ref="AJ3:AK3"/>
    <mergeCell ref="AJ4:AK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92D050"/>
  </sheetPr>
  <dimension ref="A1:AK34"/>
  <sheetViews>
    <sheetView showGridLines="0" topLeftCell="L1" zoomScale="80" zoomScaleNormal="80" workbookViewId="0">
      <selection activeCell="Y6" sqref="Y6"/>
    </sheetView>
  </sheetViews>
  <sheetFormatPr baseColWidth="10" defaultRowHeight="13.5" outlineLevelCol="1" x14ac:dyDescent="0.25"/>
  <cols>
    <col min="1" max="1" width="2" bestFit="1" customWidth="1"/>
    <col min="2" max="2" width="26.42578125" style="254" bestFit="1" customWidth="1"/>
    <col min="3" max="3" width="3.28515625" style="254" customWidth="1" outlineLevel="1"/>
    <col min="4" max="4" width="5.28515625" style="254" customWidth="1" outlineLevel="1"/>
    <col min="5" max="5" width="22" style="254" bestFit="1" customWidth="1"/>
    <col min="6" max="6" width="3.85546875" style="254" hidden="1" customWidth="1" outlineLevel="1"/>
    <col min="7" max="7" width="5.28515625" style="254" hidden="1" customWidth="1" outlineLevel="1"/>
    <col min="8" max="8" width="25.28515625" style="254" customWidth="1" collapsed="1"/>
    <col min="9" max="9" width="5.85546875" customWidth="1" outlineLevel="1"/>
    <col min="10" max="10" width="6.7109375" customWidth="1" outlineLevel="1"/>
    <col min="11" max="11" width="24.140625" customWidth="1"/>
    <col min="12" max="12" width="16.7109375" customWidth="1"/>
    <col min="13" max="13" width="3.5703125" customWidth="1" outlineLevel="1"/>
    <col min="14" max="14" width="6.5703125" customWidth="1" outlineLevel="1"/>
    <col min="15" max="15" width="40.140625" customWidth="1"/>
    <col min="16" max="16" width="14.5703125" bestFit="1" customWidth="1"/>
    <col min="17" max="17" width="16.42578125" bestFit="1" customWidth="1"/>
    <col min="18" max="18" width="18.7109375" bestFit="1" customWidth="1"/>
    <col min="19" max="19" width="6.7109375" bestFit="1" customWidth="1"/>
    <col min="20" max="20" width="12.7109375" bestFit="1" customWidth="1"/>
    <col min="21" max="21" width="28.85546875" customWidth="1"/>
    <col min="22" max="22" width="17.140625" bestFit="1" customWidth="1"/>
    <col min="23" max="23" width="11.85546875" customWidth="1"/>
    <col min="24" max="24" width="14" bestFit="1" customWidth="1"/>
    <col min="25" max="25" width="15.28515625" customWidth="1"/>
    <col min="26" max="26" width="14.42578125" style="254" customWidth="1"/>
    <col min="27" max="27" width="19" customWidth="1"/>
    <col min="28" max="28" width="13.7109375" style="254" customWidth="1"/>
    <col min="29" max="29" width="19" customWidth="1"/>
    <col min="30" max="30" width="18.28515625" customWidth="1"/>
    <col min="31" max="31" width="16.28515625" hidden="1" customWidth="1" outlineLevel="1"/>
    <col min="32" max="32" width="14.7109375" hidden="1" customWidth="1" outlineLevel="1"/>
    <col min="33" max="33" width="14.140625" customWidth="1" collapsed="1"/>
    <col min="34" max="34" width="17.28515625" customWidth="1"/>
    <col min="35" max="35" width="14.140625" customWidth="1"/>
    <col min="36" max="36" width="15" style="254" bestFit="1" customWidth="1"/>
    <col min="37" max="37" width="23.140625" bestFit="1" customWidth="1"/>
  </cols>
  <sheetData>
    <row r="1" spans="1:37" x14ac:dyDescent="0.25">
      <c r="A1" s="624"/>
      <c r="B1" s="625"/>
      <c r="C1" s="564" t="s">
        <v>0</v>
      </c>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566"/>
      <c r="AJ1" s="577" t="s">
        <v>1</v>
      </c>
      <c r="AK1" s="577"/>
    </row>
    <row r="2" spans="1:37" x14ac:dyDescent="0.25">
      <c r="A2" s="624"/>
      <c r="B2" s="625"/>
      <c r="C2" s="564"/>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566"/>
      <c r="AJ2" s="577" t="s">
        <v>2</v>
      </c>
      <c r="AK2" s="577"/>
    </row>
    <row r="3" spans="1:37" x14ac:dyDescent="0.25">
      <c r="A3" s="624"/>
      <c r="B3" s="625"/>
      <c r="C3" s="564"/>
      <c r="D3" s="626"/>
      <c r="E3" s="626"/>
      <c r="F3" s="626"/>
      <c r="G3" s="626"/>
      <c r="H3" s="626"/>
      <c r="I3" s="626"/>
      <c r="J3" s="626"/>
      <c r="K3" s="626"/>
      <c r="L3" s="626"/>
      <c r="M3" s="626"/>
      <c r="N3" s="626"/>
      <c r="O3" s="626"/>
      <c r="P3" s="626"/>
      <c r="Q3" s="626"/>
      <c r="R3" s="626"/>
      <c r="S3" s="626"/>
      <c r="T3" s="626"/>
      <c r="U3" s="626"/>
      <c r="V3" s="626"/>
      <c r="W3" s="626"/>
      <c r="X3" s="626"/>
      <c r="Y3" s="626"/>
      <c r="Z3" s="626"/>
      <c r="AA3" s="626"/>
      <c r="AB3" s="626"/>
      <c r="AC3" s="626"/>
      <c r="AD3" s="626"/>
      <c r="AE3" s="626"/>
      <c r="AF3" s="626"/>
      <c r="AG3" s="626"/>
      <c r="AH3" s="626"/>
      <c r="AI3" s="566"/>
      <c r="AJ3" s="577" t="s">
        <v>3</v>
      </c>
      <c r="AK3" s="577"/>
    </row>
    <row r="4" spans="1:37" x14ac:dyDescent="0.25">
      <c r="A4" s="624"/>
      <c r="B4" s="625"/>
      <c r="C4" s="567"/>
      <c r="D4" s="568"/>
      <c r="E4" s="568"/>
      <c r="F4" s="568"/>
      <c r="G4" s="568"/>
      <c r="H4" s="568"/>
      <c r="I4" s="568"/>
      <c r="J4" s="568"/>
      <c r="K4" s="568"/>
      <c r="L4" s="568"/>
      <c r="M4" s="568"/>
      <c r="N4" s="568"/>
      <c r="O4" s="568"/>
      <c r="P4" s="568"/>
      <c r="Q4" s="568"/>
      <c r="R4" s="568"/>
      <c r="S4" s="568"/>
      <c r="T4" s="568"/>
      <c r="U4" s="568"/>
      <c r="V4" s="568"/>
      <c r="W4" s="568"/>
      <c r="X4" s="568"/>
      <c r="Y4" s="568"/>
      <c r="Z4" s="568"/>
      <c r="AA4" s="568"/>
      <c r="AB4" s="568"/>
      <c r="AC4" s="568"/>
      <c r="AD4" s="568"/>
      <c r="AE4" s="568"/>
      <c r="AF4" s="568"/>
      <c r="AG4" s="568"/>
      <c r="AH4" s="568"/>
      <c r="AI4" s="569"/>
      <c r="AJ4" s="577" t="s">
        <v>4</v>
      </c>
      <c r="AK4" s="577"/>
    </row>
    <row r="5" spans="1:37" x14ac:dyDescent="0.25">
      <c r="A5" s="571" t="s">
        <v>5</v>
      </c>
      <c r="B5" s="572"/>
      <c r="C5" s="573" t="s">
        <v>6</v>
      </c>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573"/>
      <c r="AK5" s="573"/>
    </row>
    <row r="6" spans="1:37" ht="33.75" customHeight="1" x14ac:dyDescent="0.25">
      <c r="A6" s="576" t="s">
        <v>7</v>
      </c>
      <c r="B6" s="576"/>
      <c r="C6" s="575">
        <v>2024</v>
      </c>
      <c r="D6" s="575"/>
      <c r="E6" s="575"/>
      <c r="F6" s="575"/>
      <c r="G6" s="575"/>
      <c r="H6" s="577" t="s">
        <v>8</v>
      </c>
      <c r="I6" s="577"/>
      <c r="J6" s="577"/>
      <c r="K6" s="575" t="s">
        <v>399</v>
      </c>
      <c r="L6" s="575"/>
      <c r="M6" s="575"/>
      <c r="N6" s="575"/>
      <c r="O6" s="4" t="s">
        <v>10</v>
      </c>
      <c r="P6" s="575" t="s">
        <v>997</v>
      </c>
      <c r="Q6" s="575"/>
      <c r="R6" s="575"/>
      <c r="S6" s="575"/>
      <c r="T6" s="575"/>
      <c r="U6" s="5" t="s">
        <v>11</v>
      </c>
      <c r="V6" s="6">
        <v>45503</v>
      </c>
      <c r="W6" s="591" t="s">
        <v>1049</v>
      </c>
      <c r="X6" s="592"/>
      <c r="Y6" s="14"/>
      <c r="Z6" s="245"/>
      <c r="AA6" s="601"/>
      <c r="AB6" s="601"/>
      <c r="AC6" s="601"/>
      <c r="AD6" s="601"/>
      <c r="AE6" s="601"/>
      <c r="AF6" s="601"/>
      <c r="AG6" s="601"/>
      <c r="AH6" s="601"/>
      <c r="AI6" s="601"/>
      <c r="AJ6" s="601"/>
      <c r="AK6" s="602"/>
    </row>
    <row r="7" spans="1:37" ht="13.5" customHeight="1" x14ac:dyDescent="0.25">
      <c r="A7" s="559"/>
      <c r="B7" s="559"/>
      <c r="C7" s="559"/>
      <c r="D7" s="559"/>
      <c r="E7" s="559"/>
      <c r="F7" s="559"/>
      <c r="G7" s="559"/>
      <c r="H7" s="559"/>
      <c r="I7" s="559"/>
      <c r="J7" s="559"/>
      <c r="K7" s="559"/>
      <c r="L7" s="559"/>
      <c r="M7" s="559"/>
      <c r="N7" s="559"/>
      <c r="O7" s="559"/>
      <c r="P7" s="559"/>
      <c r="Q7" s="559"/>
      <c r="R7" s="559"/>
      <c r="S7" s="559"/>
      <c r="T7" s="559"/>
      <c r="U7" s="588" t="s">
        <v>12</v>
      </c>
      <c r="V7" s="588"/>
      <c r="W7" s="588"/>
      <c r="X7" s="588"/>
      <c r="Y7" s="589"/>
      <c r="Z7" s="589"/>
      <c r="AA7" s="589"/>
      <c r="AB7" s="589"/>
      <c r="AC7" s="589"/>
      <c r="AD7" s="589"/>
      <c r="AE7" s="589"/>
      <c r="AF7" s="40"/>
      <c r="AG7" s="590" t="s">
        <v>13</v>
      </c>
      <c r="AH7" s="590"/>
      <c r="AI7" s="590"/>
      <c r="AJ7" s="590"/>
      <c r="AK7" s="570" t="s">
        <v>14</v>
      </c>
    </row>
    <row r="8" spans="1:37" ht="54" x14ac:dyDescent="0.25">
      <c r="A8" s="1" t="s">
        <v>15</v>
      </c>
      <c r="B8" s="343" t="s">
        <v>16</v>
      </c>
      <c r="C8" s="343" t="s">
        <v>15</v>
      </c>
      <c r="D8" s="343" t="s">
        <v>17</v>
      </c>
      <c r="E8" s="343" t="s">
        <v>18</v>
      </c>
      <c r="F8" s="343" t="s">
        <v>15</v>
      </c>
      <c r="G8" s="343" t="s">
        <v>17</v>
      </c>
      <c r="H8" s="343" t="s">
        <v>19</v>
      </c>
      <c r="I8" s="1" t="s">
        <v>20</v>
      </c>
      <c r="J8" s="1" t="s">
        <v>21</v>
      </c>
      <c r="K8" s="1" t="s">
        <v>22</v>
      </c>
      <c r="L8" s="1" t="s">
        <v>23</v>
      </c>
      <c r="M8" s="1" t="s">
        <v>15</v>
      </c>
      <c r="N8" s="1" t="s">
        <v>17</v>
      </c>
      <c r="O8" s="1" t="s">
        <v>24</v>
      </c>
      <c r="P8" s="1" t="s">
        <v>25</v>
      </c>
      <c r="Q8" s="1" t="s">
        <v>26</v>
      </c>
      <c r="R8" s="1" t="s">
        <v>27</v>
      </c>
      <c r="S8" s="1" t="s">
        <v>28</v>
      </c>
      <c r="T8" s="1" t="s">
        <v>29</v>
      </c>
      <c r="U8" s="8" t="s">
        <v>30</v>
      </c>
      <c r="V8" s="8" t="s">
        <v>31</v>
      </c>
      <c r="W8" s="8" t="s">
        <v>32</v>
      </c>
      <c r="X8" s="8" t="s">
        <v>33</v>
      </c>
      <c r="Y8" s="9" t="s">
        <v>34</v>
      </c>
      <c r="Z8" s="9" t="s">
        <v>983</v>
      </c>
      <c r="AA8" s="10" t="s">
        <v>35</v>
      </c>
      <c r="AB8" s="10" t="s">
        <v>1046</v>
      </c>
      <c r="AC8" s="11" t="s">
        <v>36</v>
      </c>
      <c r="AD8" s="12" t="s">
        <v>37</v>
      </c>
      <c r="AE8" s="84" t="s">
        <v>38</v>
      </c>
      <c r="AF8" s="85" t="s">
        <v>39</v>
      </c>
      <c r="AG8" s="16" t="s">
        <v>40</v>
      </c>
      <c r="AH8" s="16" t="s">
        <v>41</v>
      </c>
      <c r="AI8" s="16" t="s">
        <v>42</v>
      </c>
      <c r="AJ8" s="468" t="s">
        <v>43</v>
      </c>
      <c r="AK8" s="570"/>
    </row>
    <row r="9" spans="1:37" ht="128.25" x14ac:dyDescent="0.25">
      <c r="A9" s="18">
        <v>3</v>
      </c>
      <c r="B9" s="51" t="s">
        <v>80</v>
      </c>
      <c r="C9" s="52">
        <v>1</v>
      </c>
      <c r="D9" s="52" t="s">
        <v>81</v>
      </c>
      <c r="E9" s="51" t="s">
        <v>82</v>
      </c>
      <c r="F9" s="52">
        <v>3</v>
      </c>
      <c r="G9" s="52" t="s">
        <v>402</v>
      </c>
      <c r="H9" s="466" t="s">
        <v>403</v>
      </c>
      <c r="I9" s="18">
        <v>11</v>
      </c>
      <c r="J9" s="18"/>
      <c r="K9" s="19" t="s">
        <v>404</v>
      </c>
      <c r="L9" s="34">
        <v>2020051290064</v>
      </c>
      <c r="M9" s="18">
        <v>1</v>
      </c>
      <c r="N9" s="18">
        <v>3131</v>
      </c>
      <c r="O9" s="19" t="s">
        <v>405</v>
      </c>
      <c r="P9" s="18" t="s">
        <v>50</v>
      </c>
      <c r="Q9" s="18">
        <v>4</v>
      </c>
      <c r="R9" s="18" t="s">
        <v>85</v>
      </c>
      <c r="S9" s="86">
        <v>1</v>
      </c>
      <c r="T9" s="19" t="s">
        <v>400</v>
      </c>
      <c r="U9" s="19" t="s">
        <v>406</v>
      </c>
      <c r="V9" s="18" t="s">
        <v>210</v>
      </c>
      <c r="W9" s="90">
        <v>1</v>
      </c>
      <c r="X9" s="87" t="s">
        <v>172</v>
      </c>
      <c r="Y9" s="101">
        <v>0.25</v>
      </c>
      <c r="Z9" s="61">
        <v>0.06</v>
      </c>
      <c r="AA9" s="101">
        <v>0.55000000000000004</v>
      </c>
      <c r="AB9" s="61">
        <v>0.55000000000000004</v>
      </c>
      <c r="AC9" s="101">
        <v>0.15</v>
      </c>
      <c r="AD9" s="101">
        <v>0.05</v>
      </c>
      <c r="AE9" s="89">
        <v>0</v>
      </c>
      <c r="AF9" s="89">
        <v>0</v>
      </c>
      <c r="AG9" s="27">
        <v>65300000</v>
      </c>
      <c r="AH9" s="28" t="s">
        <v>895</v>
      </c>
      <c r="AI9" s="28" t="s">
        <v>155</v>
      </c>
      <c r="AJ9" s="469">
        <v>42869600</v>
      </c>
      <c r="AK9" s="258"/>
    </row>
    <row r="10" spans="1:37" ht="99.75" x14ac:dyDescent="0.25">
      <c r="A10" s="18">
        <v>3</v>
      </c>
      <c r="B10" s="51" t="s">
        <v>80</v>
      </c>
      <c r="C10" s="52">
        <v>1</v>
      </c>
      <c r="D10" s="52" t="s">
        <v>81</v>
      </c>
      <c r="E10" s="51" t="s">
        <v>82</v>
      </c>
      <c r="F10" s="52">
        <v>3</v>
      </c>
      <c r="G10" s="52" t="s">
        <v>402</v>
      </c>
      <c r="H10" s="466" t="s">
        <v>403</v>
      </c>
      <c r="I10" s="18">
        <v>11</v>
      </c>
      <c r="J10" s="18"/>
      <c r="K10" s="19" t="s">
        <v>404</v>
      </c>
      <c r="L10" s="34">
        <v>2020051290064</v>
      </c>
      <c r="M10" s="18">
        <v>2</v>
      </c>
      <c r="N10" s="18">
        <v>3132</v>
      </c>
      <c r="O10" s="19" t="s">
        <v>407</v>
      </c>
      <c r="P10" s="18" t="s">
        <v>50</v>
      </c>
      <c r="Q10" s="18">
        <v>4</v>
      </c>
      <c r="R10" s="18" t="s">
        <v>51</v>
      </c>
      <c r="S10" s="86">
        <v>1</v>
      </c>
      <c r="T10" s="19" t="s">
        <v>400</v>
      </c>
      <c r="U10" s="19" t="s">
        <v>408</v>
      </c>
      <c r="V10" s="18" t="s">
        <v>401</v>
      </c>
      <c r="W10" s="86">
        <v>20</v>
      </c>
      <c r="X10" s="87" t="s">
        <v>172</v>
      </c>
      <c r="Y10" s="86">
        <v>4</v>
      </c>
      <c r="Z10" s="53">
        <v>2</v>
      </c>
      <c r="AA10" s="88">
        <v>6</v>
      </c>
      <c r="AB10" s="324">
        <v>3</v>
      </c>
      <c r="AC10" s="88">
        <v>5</v>
      </c>
      <c r="AD10" s="88">
        <v>5</v>
      </c>
      <c r="AE10" s="89">
        <v>0</v>
      </c>
      <c r="AF10" s="89">
        <v>0</v>
      </c>
      <c r="AG10" s="27">
        <v>20000000</v>
      </c>
      <c r="AH10" s="28" t="s">
        <v>222</v>
      </c>
      <c r="AI10" s="29" t="s">
        <v>155</v>
      </c>
      <c r="AJ10" s="58">
        <v>0</v>
      </c>
      <c r="AK10" s="30" t="s">
        <v>986</v>
      </c>
    </row>
    <row r="11" spans="1:37" ht="42.75" x14ac:dyDescent="0.3">
      <c r="A11" s="18">
        <v>3</v>
      </c>
      <c r="B11" s="51" t="s">
        <v>80</v>
      </c>
      <c r="C11" s="52">
        <v>1</v>
      </c>
      <c r="D11" s="52" t="s">
        <v>81</v>
      </c>
      <c r="E11" s="51" t="s">
        <v>82</v>
      </c>
      <c r="F11" s="52">
        <v>3</v>
      </c>
      <c r="G11" s="52" t="s">
        <v>402</v>
      </c>
      <c r="H11" s="466" t="s">
        <v>403</v>
      </c>
      <c r="I11" s="18">
        <v>11</v>
      </c>
      <c r="J11" s="18"/>
      <c r="K11" s="19" t="s">
        <v>404</v>
      </c>
      <c r="L11" s="21">
        <v>2020051290064</v>
      </c>
      <c r="M11" s="18">
        <v>4</v>
      </c>
      <c r="N11" s="18">
        <v>3134</v>
      </c>
      <c r="O11" s="19" t="s">
        <v>410</v>
      </c>
      <c r="P11" s="18" t="s">
        <v>50</v>
      </c>
      <c r="Q11" s="18">
        <v>4</v>
      </c>
      <c r="R11" s="18" t="s">
        <v>51</v>
      </c>
      <c r="S11" s="86">
        <v>1</v>
      </c>
      <c r="T11" s="19" t="s">
        <v>400</v>
      </c>
      <c r="U11" s="91" t="s">
        <v>411</v>
      </c>
      <c r="V11" s="18" t="s">
        <v>401</v>
      </c>
      <c r="W11" s="86">
        <v>11</v>
      </c>
      <c r="X11" s="92" t="s">
        <v>172</v>
      </c>
      <c r="Y11" s="86">
        <v>2</v>
      </c>
      <c r="Z11" s="53">
        <v>8</v>
      </c>
      <c r="AA11" s="88">
        <v>3</v>
      </c>
      <c r="AB11" s="324">
        <v>3</v>
      </c>
      <c r="AC11" s="88">
        <v>3</v>
      </c>
      <c r="AD11" s="88">
        <v>3</v>
      </c>
      <c r="AE11" s="89">
        <v>0</v>
      </c>
      <c r="AF11" s="89">
        <v>0</v>
      </c>
      <c r="AG11" s="27">
        <v>3000000</v>
      </c>
      <c r="AH11" s="28" t="s">
        <v>303</v>
      </c>
      <c r="AI11" s="29" t="s">
        <v>155</v>
      </c>
      <c r="AJ11" s="470">
        <v>859106</v>
      </c>
      <c r="AK11" s="467"/>
    </row>
    <row r="12" spans="1:37" ht="71.25" x14ac:dyDescent="0.25">
      <c r="A12" s="18">
        <v>3</v>
      </c>
      <c r="B12" s="51" t="s">
        <v>80</v>
      </c>
      <c r="C12" s="52">
        <v>1</v>
      </c>
      <c r="D12" s="52" t="s">
        <v>81</v>
      </c>
      <c r="E12" s="51" t="s">
        <v>82</v>
      </c>
      <c r="F12" s="52">
        <v>3</v>
      </c>
      <c r="G12" s="52" t="s">
        <v>402</v>
      </c>
      <c r="H12" s="466" t="s">
        <v>403</v>
      </c>
      <c r="I12" s="18">
        <v>11</v>
      </c>
      <c r="J12" s="18"/>
      <c r="K12" s="19" t="s">
        <v>404</v>
      </c>
      <c r="L12" s="21">
        <v>2020051290064</v>
      </c>
      <c r="M12" s="18">
        <v>6</v>
      </c>
      <c r="N12" s="18">
        <v>3136</v>
      </c>
      <c r="O12" s="19" t="s">
        <v>412</v>
      </c>
      <c r="P12" s="18" t="s">
        <v>50</v>
      </c>
      <c r="Q12" s="18">
        <v>4</v>
      </c>
      <c r="R12" s="18" t="s">
        <v>51</v>
      </c>
      <c r="S12" s="86">
        <v>1</v>
      </c>
      <c r="T12" s="19" t="s">
        <v>400</v>
      </c>
      <c r="U12" s="91" t="s">
        <v>413</v>
      </c>
      <c r="V12" s="93" t="s">
        <v>210</v>
      </c>
      <c r="W12" s="94">
        <v>1</v>
      </c>
      <c r="X12" s="92" t="s">
        <v>172</v>
      </c>
      <c r="Y12" s="101">
        <v>0.25</v>
      </c>
      <c r="Z12" s="61">
        <v>0.25</v>
      </c>
      <c r="AA12" s="101">
        <v>0.55000000000000004</v>
      </c>
      <c r="AB12" s="61">
        <v>0.55000000000000004</v>
      </c>
      <c r="AC12" s="101">
        <v>0.15</v>
      </c>
      <c r="AD12" s="101">
        <v>0.05</v>
      </c>
      <c r="AE12" s="89">
        <v>0</v>
      </c>
      <c r="AF12" s="89">
        <v>0</v>
      </c>
      <c r="AG12" s="27">
        <v>310232616</v>
      </c>
      <c r="AH12" s="28" t="s">
        <v>1050</v>
      </c>
      <c r="AI12" s="29" t="s">
        <v>155</v>
      </c>
      <c r="AJ12" s="58">
        <v>127452853</v>
      </c>
      <c r="AK12" s="30"/>
    </row>
    <row r="13" spans="1:37" ht="85.5" x14ac:dyDescent="0.25">
      <c r="A13" s="18">
        <v>3</v>
      </c>
      <c r="B13" s="51" t="s">
        <v>80</v>
      </c>
      <c r="C13" s="52">
        <v>1</v>
      </c>
      <c r="D13" s="52" t="s">
        <v>81</v>
      </c>
      <c r="E13" s="51" t="s">
        <v>82</v>
      </c>
      <c r="F13" s="52">
        <v>4</v>
      </c>
      <c r="G13" s="52" t="s">
        <v>415</v>
      </c>
      <c r="H13" s="466" t="s">
        <v>416</v>
      </c>
      <c r="I13" s="18">
        <v>17</v>
      </c>
      <c r="J13" s="18"/>
      <c r="K13" s="19" t="s">
        <v>417</v>
      </c>
      <c r="L13" s="21">
        <v>2020051290065</v>
      </c>
      <c r="M13" s="18">
        <v>1</v>
      </c>
      <c r="N13" s="18">
        <v>3141</v>
      </c>
      <c r="O13" s="19" t="s">
        <v>418</v>
      </c>
      <c r="P13" s="18" t="s">
        <v>50</v>
      </c>
      <c r="Q13" s="18">
        <v>4</v>
      </c>
      <c r="R13" s="18" t="s">
        <v>51</v>
      </c>
      <c r="S13" s="86">
        <v>1</v>
      </c>
      <c r="T13" s="19" t="s">
        <v>400</v>
      </c>
      <c r="U13" s="19" t="s">
        <v>419</v>
      </c>
      <c r="V13" s="97" t="s">
        <v>401</v>
      </c>
      <c r="W13" s="98">
        <v>1</v>
      </c>
      <c r="X13" s="87" t="s">
        <v>172</v>
      </c>
      <c r="Y13" s="86">
        <v>0</v>
      </c>
      <c r="Z13" s="53">
        <v>1</v>
      </c>
      <c r="AA13" s="88">
        <v>1</v>
      </c>
      <c r="AB13" s="324">
        <v>1</v>
      </c>
      <c r="AC13" s="88">
        <v>0</v>
      </c>
      <c r="AD13" s="88">
        <v>0</v>
      </c>
      <c r="AE13" s="89">
        <v>0</v>
      </c>
      <c r="AF13" s="89">
        <v>0</v>
      </c>
      <c r="AG13" s="27">
        <v>31700000</v>
      </c>
      <c r="AH13" s="95" t="s">
        <v>423</v>
      </c>
      <c r="AI13" s="96" t="s">
        <v>55</v>
      </c>
      <c r="AJ13" s="58">
        <v>31626957</v>
      </c>
      <c r="AK13" s="30"/>
    </row>
    <row r="14" spans="1:37" ht="85.5" x14ac:dyDescent="0.25">
      <c r="A14" s="18">
        <v>3</v>
      </c>
      <c r="B14" s="51" t="s">
        <v>80</v>
      </c>
      <c r="C14" s="52">
        <v>1</v>
      </c>
      <c r="D14" s="52" t="s">
        <v>81</v>
      </c>
      <c r="E14" s="51" t="s">
        <v>82</v>
      </c>
      <c r="F14" s="52">
        <v>4</v>
      </c>
      <c r="G14" s="52" t="s">
        <v>415</v>
      </c>
      <c r="H14" s="466" t="s">
        <v>416</v>
      </c>
      <c r="I14" s="18">
        <v>17</v>
      </c>
      <c r="J14" s="18"/>
      <c r="K14" s="19" t="s">
        <v>417</v>
      </c>
      <c r="L14" s="21">
        <v>2020051290065</v>
      </c>
      <c r="M14" s="18">
        <v>3</v>
      </c>
      <c r="N14" s="18">
        <v>3143</v>
      </c>
      <c r="O14" s="19" t="s">
        <v>420</v>
      </c>
      <c r="P14" s="18" t="s">
        <v>50</v>
      </c>
      <c r="Q14" s="18">
        <v>4</v>
      </c>
      <c r="R14" s="18" t="s">
        <v>51</v>
      </c>
      <c r="S14" s="86">
        <v>1</v>
      </c>
      <c r="T14" s="19" t="s">
        <v>400</v>
      </c>
      <c r="U14" s="19" t="s">
        <v>421</v>
      </c>
      <c r="V14" s="18" t="s">
        <v>401</v>
      </c>
      <c r="W14" s="86">
        <v>1</v>
      </c>
      <c r="X14" s="87" t="s">
        <v>172</v>
      </c>
      <c r="Y14" s="86">
        <v>0</v>
      </c>
      <c r="Z14" s="53">
        <v>1</v>
      </c>
      <c r="AA14" s="88">
        <v>0</v>
      </c>
      <c r="AB14" s="324">
        <v>0</v>
      </c>
      <c r="AC14" s="88">
        <v>0</v>
      </c>
      <c r="AD14" s="88">
        <v>1</v>
      </c>
      <c r="AE14" s="89">
        <v>0</v>
      </c>
      <c r="AF14" s="89">
        <v>0</v>
      </c>
      <c r="AG14" s="27">
        <v>12570000</v>
      </c>
      <c r="AH14" s="95" t="s">
        <v>422</v>
      </c>
      <c r="AI14" s="96" t="s">
        <v>155</v>
      </c>
      <c r="AJ14" s="56">
        <v>12570000</v>
      </c>
      <c r="AK14" s="30"/>
    </row>
    <row r="15" spans="1:37" ht="85.5" x14ac:dyDescent="0.25">
      <c r="A15" s="18">
        <v>3</v>
      </c>
      <c r="B15" s="51" t="s">
        <v>80</v>
      </c>
      <c r="C15" s="52">
        <v>1</v>
      </c>
      <c r="D15" s="52" t="s">
        <v>81</v>
      </c>
      <c r="E15" s="51" t="s">
        <v>82</v>
      </c>
      <c r="F15" s="52">
        <v>4</v>
      </c>
      <c r="G15" s="52" t="s">
        <v>415</v>
      </c>
      <c r="H15" s="466" t="s">
        <v>416</v>
      </c>
      <c r="I15" s="18">
        <v>9</v>
      </c>
      <c r="J15" s="18">
        <v>11</v>
      </c>
      <c r="K15" s="19" t="s">
        <v>417</v>
      </c>
      <c r="L15" s="21">
        <v>2020051290065</v>
      </c>
      <c r="M15" s="18">
        <v>4</v>
      </c>
      <c r="N15" s="18">
        <v>3144</v>
      </c>
      <c r="O15" s="19" t="s">
        <v>424</v>
      </c>
      <c r="P15" s="18" t="s">
        <v>50</v>
      </c>
      <c r="Q15" s="18">
        <v>4</v>
      </c>
      <c r="R15" s="18" t="s">
        <v>51</v>
      </c>
      <c r="S15" s="86">
        <v>1</v>
      </c>
      <c r="T15" s="19" t="s">
        <v>400</v>
      </c>
      <c r="U15" s="73" t="s">
        <v>425</v>
      </c>
      <c r="V15" s="18" t="s">
        <v>401</v>
      </c>
      <c r="W15" s="86">
        <v>600</v>
      </c>
      <c r="X15" s="87" t="s">
        <v>172</v>
      </c>
      <c r="Y15" s="86">
        <v>150</v>
      </c>
      <c r="Z15" s="53">
        <v>211</v>
      </c>
      <c r="AA15" s="88">
        <v>150</v>
      </c>
      <c r="AB15" s="324"/>
      <c r="AC15" s="88">
        <v>150</v>
      </c>
      <c r="AD15" s="88">
        <v>150</v>
      </c>
      <c r="AE15" s="89">
        <v>0</v>
      </c>
      <c r="AF15" s="89">
        <v>0</v>
      </c>
      <c r="AG15" s="27">
        <v>53940000</v>
      </c>
      <c r="AH15" s="28" t="s">
        <v>738</v>
      </c>
      <c r="AI15" s="18" t="s">
        <v>155</v>
      </c>
      <c r="AJ15" s="458">
        <v>43351334</v>
      </c>
      <c r="AK15" s="30"/>
    </row>
    <row r="16" spans="1:37" ht="85.5" x14ac:dyDescent="0.25">
      <c r="A16" s="18">
        <v>3</v>
      </c>
      <c r="B16" s="51" t="s">
        <v>80</v>
      </c>
      <c r="C16" s="52">
        <v>1</v>
      </c>
      <c r="D16" s="52" t="s">
        <v>81</v>
      </c>
      <c r="E16" s="51" t="s">
        <v>82</v>
      </c>
      <c r="F16" s="52">
        <v>4</v>
      </c>
      <c r="G16" s="52" t="s">
        <v>415</v>
      </c>
      <c r="H16" s="466" t="s">
        <v>416</v>
      </c>
      <c r="I16" s="18">
        <v>17</v>
      </c>
      <c r="J16" s="18"/>
      <c r="K16" s="19" t="s">
        <v>417</v>
      </c>
      <c r="L16" s="21">
        <v>2020051290065</v>
      </c>
      <c r="M16" s="18">
        <v>6</v>
      </c>
      <c r="N16" s="18">
        <v>3146</v>
      </c>
      <c r="O16" s="69" t="s">
        <v>426</v>
      </c>
      <c r="P16" s="18" t="s">
        <v>50</v>
      </c>
      <c r="Q16" s="18">
        <v>4</v>
      </c>
      <c r="R16" s="18" t="s">
        <v>51</v>
      </c>
      <c r="S16" s="99">
        <v>1</v>
      </c>
      <c r="T16" s="19" t="s">
        <v>400</v>
      </c>
      <c r="U16" s="31" t="s">
        <v>427</v>
      </c>
      <c r="V16" s="18" t="s">
        <v>401</v>
      </c>
      <c r="W16" s="86">
        <v>12</v>
      </c>
      <c r="X16" s="87" t="s">
        <v>172</v>
      </c>
      <c r="Y16" s="86">
        <v>3</v>
      </c>
      <c r="Z16" s="53">
        <v>0</v>
      </c>
      <c r="AA16" s="88">
        <v>3</v>
      </c>
      <c r="AB16" s="324">
        <v>3</v>
      </c>
      <c r="AC16" s="88">
        <v>3</v>
      </c>
      <c r="AD16" s="88">
        <v>3</v>
      </c>
      <c r="AE16" s="89">
        <v>0</v>
      </c>
      <c r="AF16" s="89">
        <v>0</v>
      </c>
      <c r="AG16" s="27">
        <v>25200000</v>
      </c>
      <c r="AH16" s="28" t="s">
        <v>896</v>
      </c>
      <c r="AI16" s="29" t="s">
        <v>897</v>
      </c>
      <c r="AJ16" s="58">
        <v>859107</v>
      </c>
      <c r="AK16" s="30"/>
    </row>
    <row r="17" spans="1:37" ht="85.5" x14ac:dyDescent="0.25">
      <c r="A17" s="18">
        <v>3</v>
      </c>
      <c r="B17" s="51" t="s">
        <v>80</v>
      </c>
      <c r="C17" s="52">
        <v>1</v>
      </c>
      <c r="D17" s="52" t="s">
        <v>81</v>
      </c>
      <c r="E17" s="51" t="s">
        <v>82</v>
      </c>
      <c r="F17" s="52">
        <v>4</v>
      </c>
      <c r="G17" s="52" t="s">
        <v>415</v>
      </c>
      <c r="H17" s="466" t="s">
        <v>416</v>
      </c>
      <c r="I17" s="18">
        <v>17</v>
      </c>
      <c r="J17" s="18"/>
      <c r="K17" s="19" t="s">
        <v>417</v>
      </c>
      <c r="L17" s="21">
        <v>2020051290065</v>
      </c>
      <c r="M17" s="18">
        <v>6</v>
      </c>
      <c r="N17" s="18">
        <v>3146</v>
      </c>
      <c r="O17" s="69" t="s">
        <v>426</v>
      </c>
      <c r="P17" s="18" t="s">
        <v>50</v>
      </c>
      <c r="Q17" s="18">
        <v>4</v>
      </c>
      <c r="R17" s="18" t="s">
        <v>51</v>
      </c>
      <c r="S17" s="99">
        <v>1</v>
      </c>
      <c r="T17" s="19" t="s">
        <v>400</v>
      </c>
      <c r="U17" s="31" t="s">
        <v>432</v>
      </c>
      <c r="V17" s="18" t="s">
        <v>401</v>
      </c>
      <c r="W17" s="86">
        <v>270</v>
      </c>
      <c r="X17" s="87" t="s">
        <v>172</v>
      </c>
      <c r="Y17" s="86">
        <v>50</v>
      </c>
      <c r="Z17" s="53">
        <v>0</v>
      </c>
      <c r="AA17" s="88">
        <v>60</v>
      </c>
      <c r="AB17" s="324">
        <v>50</v>
      </c>
      <c r="AC17" s="88">
        <v>80</v>
      </c>
      <c r="AD17" s="88">
        <v>80</v>
      </c>
      <c r="AE17" s="89">
        <v>0</v>
      </c>
      <c r="AF17" s="89">
        <v>0</v>
      </c>
      <c r="AG17" s="27">
        <v>316400000</v>
      </c>
      <c r="AH17" s="28" t="s">
        <v>898</v>
      </c>
      <c r="AI17" s="29" t="s">
        <v>899</v>
      </c>
      <c r="AJ17" s="58">
        <v>44763144</v>
      </c>
      <c r="AK17" s="30"/>
    </row>
    <row r="18" spans="1:37" ht="128.25" x14ac:dyDescent="0.25">
      <c r="A18" s="18">
        <v>3</v>
      </c>
      <c r="B18" s="51" t="s">
        <v>80</v>
      </c>
      <c r="C18" s="52">
        <v>2</v>
      </c>
      <c r="D18" s="52" t="s">
        <v>90</v>
      </c>
      <c r="E18" s="51" t="s">
        <v>91</v>
      </c>
      <c r="F18" s="52">
        <v>1</v>
      </c>
      <c r="G18" s="52" t="s">
        <v>92</v>
      </c>
      <c r="H18" s="466" t="s">
        <v>93</v>
      </c>
      <c r="I18" s="18">
        <v>13</v>
      </c>
      <c r="J18" s="18">
        <v>12</v>
      </c>
      <c r="K18" s="19" t="s">
        <v>433</v>
      </c>
      <c r="L18" s="21">
        <v>2020051290066</v>
      </c>
      <c r="M18" s="18">
        <v>2</v>
      </c>
      <c r="N18" s="18">
        <v>3212</v>
      </c>
      <c r="O18" s="19" t="s">
        <v>434</v>
      </c>
      <c r="P18" s="18" t="s">
        <v>50</v>
      </c>
      <c r="Q18" s="18">
        <v>4</v>
      </c>
      <c r="R18" s="18" t="s">
        <v>51</v>
      </c>
      <c r="S18" s="99">
        <v>1</v>
      </c>
      <c r="T18" s="19" t="s">
        <v>400</v>
      </c>
      <c r="U18" s="100" t="s">
        <v>900</v>
      </c>
      <c r="V18" s="18" t="s">
        <v>210</v>
      </c>
      <c r="W18" s="101">
        <v>1</v>
      </c>
      <c r="X18" s="87" t="s">
        <v>172</v>
      </c>
      <c r="Y18" s="101">
        <v>0.1</v>
      </c>
      <c r="Z18" s="61">
        <v>0.1</v>
      </c>
      <c r="AA18" s="101">
        <v>0.3</v>
      </c>
      <c r="AB18" s="61">
        <v>0.3</v>
      </c>
      <c r="AC18" s="101">
        <v>0.4</v>
      </c>
      <c r="AD18" s="101">
        <v>0.2</v>
      </c>
      <c r="AE18" s="89">
        <v>0</v>
      </c>
      <c r="AF18" s="89">
        <v>0</v>
      </c>
      <c r="AG18" s="27">
        <v>120267384</v>
      </c>
      <c r="AH18" s="28" t="s">
        <v>409</v>
      </c>
      <c r="AI18" s="29" t="s">
        <v>155</v>
      </c>
      <c r="AJ18" s="58">
        <v>0</v>
      </c>
      <c r="AK18" s="30" t="s">
        <v>986</v>
      </c>
    </row>
    <row r="19" spans="1:37" ht="85.5" x14ac:dyDescent="0.25">
      <c r="A19" s="18">
        <v>3</v>
      </c>
      <c r="B19" s="51" t="s">
        <v>80</v>
      </c>
      <c r="C19" s="52">
        <v>2</v>
      </c>
      <c r="D19" s="52" t="s">
        <v>90</v>
      </c>
      <c r="E19" s="51" t="s">
        <v>91</v>
      </c>
      <c r="F19" s="52">
        <v>2</v>
      </c>
      <c r="G19" s="52" t="s">
        <v>435</v>
      </c>
      <c r="H19" s="466" t="s">
        <v>436</v>
      </c>
      <c r="I19" s="18">
        <v>15</v>
      </c>
      <c r="J19" s="18"/>
      <c r="K19" s="19" t="s">
        <v>437</v>
      </c>
      <c r="L19" s="21">
        <v>2020051290071</v>
      </c>
      <c r="M19" s="18">
        <v>2</v>
      </c>
      <c r="N19" s="18">
        <v>3222</v>
      </c>
      <c r="O19" s="19" t="s">
        <v>439</v>
      </c>
      <c r="P19" s="18" t="s">
        <v>50</v>
      </c>
      <c r="Q19" s="18">
        <v>4</v>
      </c>
      <c r="R19" s="18" t="s">
        <v>51</v>
      </c>
      <c r="S19" s="99">
        <v>1</v>
      </c>
      <c r="T19" s="19" t="s">
        <v>400</v>
      </c>
      <c r="U19" s="100" t="s">
        <v>440</v>
      </c>
      <c r="V19" s="18" t="s">
        <v>401</v>
      </c>
      <c r="W19" s="86">
        <v>100</v>
      </c>
      <c r="X19" s="87" t="s">
        <v>172</v>
      </c>
      <c r="Y19" s="86">
        <v>0</v>
      </c>
      <c r="Z19" s="53">
        <v>0</v>
      </c>
      <c r="AA19" s="88">
        <v>30</v>
      </c>
      <c r="AB19" s="324">
        <v>100</v>
      </c>
      <c r="AC19" s="88">
        <v>40</v>
      </c>
      <c r="AD19" s="88">
        <v>30</v>
      </c>
      <c r="AE19" s="89">
        <v>0</v>
      </c>
      <c r="AF19" s="27"/>
      <c r="AG19" s="27">
        <v>134940000</v>
      </c>
      <c r="AH19" s="27" t="s">
        <v>318</v>
      </c>
      <c r="AI19" s="27" t="s">
        <v>155</v>
      </c>
      <c r="AJ19" s="255">
        <v>10268965</v>
      </c>
      <c r="AK19" s="52"/>
    </row>
    <row r="20" spans="1:37" ht="71.25" x14ac:dyDescent="0.25">
      <c r="A20" s="18">
        <v>3</v>
      </c>
      <c r="B20" s="51" t="s">
        <v>80</v>
      </c>
      <c r="C20" s="52">
        <v>2</v>
      </c>
      <c r="D20" s="52" t="s">
        <v>90</v>
      </c>
      <c r="E20" s="51" t="s">
        <v>91</v>
      </c>
      <c r="F20" s="64">
        <v>2</v>
      </c>
      <c r="G20" s="52" t="s">
        <v>435</v>
      </c>
      <c r="H20" s="466" t="s">
        <v>436</v>
      </c>
      <c r="I20" s="18">
        <v>15</v>
      </c>
      <c r="J20" s="18"/>
      <c r="K20" s="19" t="s">
        <v>437</v>
      </c>
      <c r="L20" s="21">
        <v>2020051290071</v>
      </c>
      <c r="M20" s="18">
        <v>7</v>
      </c>
      <c r="N20" s="18">
        <v>3227</v>
      </c>
      <c r="O20" s="19" t="s">
        <v>442</v>
      </c>
      <c r="P20" s="18" t="s">
        <v>50</v>
      </c>
      <c r="Q20" s="18">
        <v>4</v>
      </c>
      <c r="R20" s="22" t="s">
        <v>51</v>
      </c>
      <c r="S20" s="99">
        <v>1</v>
      </c>
      <c r="T20" s="19" t="s">
        <v>400</v>
      </c>
      <c r="U20" s="100" t="s">
        <v>902</v>
      </c>
      <c r="V20" s="18" t="s">
        <v>401</v>
      </c>
      <c r="W20" s="86">
        <v>1100</v>
      </c>
      <c r="X20" s="87" t="s">
        <v>172</v>
      </c>
      <c r="Y20" s="86">
        <v>0</v>
      </c>
      <c r="Z20" s="53">
        <v>0</v>
      </c>
      <c r="AA20" s="88">
        <v>200</v>
      </c>
      <c r="AB20" s="324">
        <v>500</v>
      </c>
      <c r="AC20" s="88">
        <v>400</v>
      </c>
      <c r="AD20" s="88">
        <v>500</v>
      </c>
      <c r="AE20" s="89">
        <v>0</v>
      </c>
      <c r="AF20" s="27"/>
      <c r="AG20" s="27">
        <v>40000000</v>
      </c>
      <c r="AH20" s="27" t="s">
        <v>318</v>
      </c>
      <c r="AI20" s="27" t="s">
        <v>155</v>
      </c>
      <c r="AJ20" s="255">
        <v>10268966</v>
      </c>
      <c r="AK20" s="471"/>
    </row>
    <row r="21" spans="1:37" ht="57" x14ac:dyDescent="0.25">
      <c r="A21" s="18">
        <v>3</v>
      </c>
      <c r="B21" s="51" t="s">
        <v>80</v>
      </c>
      <c r="C21" s="52">
        <v>2</v>
      </c>
      <c r="D21" s="52" t="s">
        <v>90</v>
      </c>
      <c r="E21" s="51" t="s">
        <v>91</v>
      </c>
      <c r="F21" s="64">
        <v>3</v>
      </c>
      <c r="G21" s="52" t="s">
        <v>443</v>
      </c>
      <c r="H21" s="466" t="s">
        <v>444</v>
      </c>
      <c r="I21" s="18">
        <v>6</v>
      </c>
      <c r="J21" s="18">
        <v>15</v>
      </c>
      <c r="K21" s="19" t="s">
        <v>445</v>
      </c>
      <c r="L21" s="21">
        <v>2020051290063</v>
      </c>
      <c r="M21" s="18">
        <v>5</v>
      </c>
      <c r="N21" s="18">
        <v>3235</v>
      </c>
      <c r="O21" s="19" t="s">
        <v>446</v>
      </c>
      <c r="P21" s="18" t="s">
        <v>50</v>
      </c>
      <c r="Q21" s="18">
        <v>4</v>
      </c>
      <c r="R21" s="22" t="s">
        <v>51</v>
      </c>
      <c r="S21" s="99">
        <v>1</v>
      </c>
      <c r="T21" s="19" t="s">
        <v>400</v>
      </c>
      <c r="U21" s="100" t="s">
        <v>447</v>
      </c>
      <c r="V21" s="18" t="s">
        <v>401</v>
      </c>
      <c r="W21" s="86">
        <v>6</v>
      </c>
      <c r="X21" s="87" t="s">
        <v>172</v>
      </c>
      <c r="Y21" s="86">
        <v>0</v>
      </c>
      <c r="Z21" s="53">
        <v>0</v>
      </c>
      <c r="AA21" s="102">
        <v>2</v>
      </c>
      <c r="AB21" s="273">
        <v>0</v>
      </c>
      <c r="AC21" s="102">
        <v>2</v>
      </c>
      <c r="AD21" s="102">
        <v>2</v>
      </c>
      <c r="AE21" s="89">
        <v>0</v>
      </c>
      <c r="AF21" s="27"/>
      <c r="AG21" s="27">
        <v>0</v>
      </c>
      <c r="AH21" s="27" t="s">
        <v>466</v>
      </c>
      <c r="AI21" s="27" t="s">
        <v>155</v>
      </c>
      <c r="AJ21" s="255">
        <v>0</v>
      </c>
      <c r="AK21" s="18"/>
    </row>
    <row r="22" spans="1:37" ht="71.25" x14ac:dyDescent="0.25">
      <c r="A22" s="18">
        <v>3</v>
      </c>
      <c r="B22" s="51" t="s">
        <v>80</v>
      </c>
      <c r="C22" s="52">
        <v>2</v>
      </c>
      <c r="D22" s="52" t="s">
        <v>90</v>
      </c>
      <c r="E22" s="51" t="s">
        <v>91</v>
      </c>
      <c r="F22" s="64">
        <v>4</v>
      </c>
      <c r="G22" s="52" t="s">
        <v>448</v>
      </c>
      <c r="H22" s="466" t="s">
        <v>449</v>
      </c>
      <c r="I22" s="18">
        <v>15</v>
      </c>
      <c r="J22" s="18"/>
      <c r="K22" s="19" t="s">
        <v>450</v>
      </c>
      <c r="L22" s="21">
        <v>2020051290069</v>
      </c>
      <c r="M22" s="18">
        <v>1</v>
      </c>
      <c r="N22" s="18">
        <v>3241</v>
      </c>
      <c r="O22" s="19" t="s">
        <v>451</v>
      </c>
      <c r="P22" s="18" t="s">
        <v>50</v>
      </c>
      <c r="Q22" s="18">
        <v>3</v>
      </c>
      <c r="R22" s="22" t="s">
        <v>51</v>
      </c>
      <c r="S22" s="99">
        <v>1</v>
      </c>
      <c r="T22" s="19" t="s">
        <v>400</v>
      </c>
      <c r="U22" s="19" t="s">
        <v>452</v>
      </c>
      <c r="V22" s="18" t="s">
        <v>401</v>
      </c>
      <c r="W22" s="86">
        <v>6</v>
      </c>
      <c r="X22" s="87" t="s">
        <v>172</v>
      </c>
      <c r="Y22" s="86">
        <v>0</v>
      </c>
      <c r="Z22" s="53">
        <v>0</v>
      </c>
      <c r="AA22" s="88">
        <v>2</v>
      </c>
      <c r="AB22" s="324">
        <v>2</v>
      </c>
      <c r="AC22" s="102">
        <v>2</v>
      </c>
      <c r="AD22" s="102">
        <v>2</v>
      </c>
      <c r="AE22" s="89">
        <v>0</v>
      </c>
      <c r="AF22" s="27"/>
      <c r="AG22" s="27">
        <v>86530800</v>
      </c>
      <c r="AH22" s="28" t="s">
        <v>438</v>
      </c>
      <c r="AI22" s="29" t="s">
        <v>897</v>
      </c>
      <c r="AJ22" s="255">
        <v>0</v>
      </c>
      <c r="AK22" s="18"/>
    </row>
    <row r="23" spans="1:37" ht="71.25" x14ac:dyDescent="0.25">
      <c r="A23" s="18">
        <v>3</v>
      </c>
      <c r="B23" s="51" t="s">
        <v>80</v>
      </c>
      <c r="C23" s="52">
        <v>2</v>
      </c>
      <c r="D23" s="52" t="s">
        <v>90</v>
      </c>
      <c r="E23" s="51" t="s">
        <v>91</v>
      </c>
      <c r="F23" s="64">
        <v>4</v>
      </c>
      <c r="G23" s="52" t="s">
        <v>448</v>
      </c>
      <c r="H23" s="466" t="s">
        <v>449</v>
      </c>
      <c r="I23" s="18">
        <v>15</v>
      </c>
      <c r="J23" s="18"/>
      <c r="K23" s="19" t="s">
        <v>450</v>
      </c>
      <c r="L23" s="21">
        <v>2020051290069</v>
      </c>
      <c r="M23" s="18">
        <v>2</v>
      </c>
      <c r="N23" s="18">
        <v>3242</v>
      </c>
      <c r="O23" s="19" t="s">
        <v>453</v>
      </c>
      <c r="P23" s="18" t="s">
        <v>50</v>
      </c>
      <c r="Q23" s="18">
        <v>3</v>
      </c>
      <c r="R23" s="22" t="s">
        <v>51</v>
      </c>
      <c r="S23" s="99">
        <v>1</v>
      </c>
      <c r="T23" s="19" t="s">
        <v>400</v>
      </c>
      <c r="U23" s="19" t="s">
        <v>454</v>
      </c>
      <c r="V23" s="18" t="s">
        <v>401</v>
      </c>
      <c r="W23" s="86">
        <v>12</v>
      </c>
      <c r="X23" s="87" t="s">
        <v>172</v>
      </c>
      <c r="Y23" s="86">
        <v>3</v>
      </c>
      <c r="Z23" s="53">
        <v>1</v>
      </c>
      <c r="AA23" s="88">
        <v>3</v>
      </c>
      <c r="AB23" s="324">
        <v>3</v>
      </c>
      <c r="AC23" s="102">
        <v>3</v>
      </c>
      <c r="AD23" s="102">
        <v>3</v>
      </c>
      <c r="AE23" s="89">
        <v>0</v>
      </c>
      <c r="AF23" s="27"/>
      <c r="AG23" s="27">
        <v>43265400</v>
      </c>
      <c r="AH23" s="28" t="s">
        <v>438</v>
      </c>
      <c r="AI23" s="29" t="s">
        <v>897</v>
      </c>
      <c r="AJ23" s="255">
        <v>0</v>
      </c>
      <c r="AK23" s="18" t="s">
        <v>995</v>
      </c>
    </row>
    <row r="24" spans="1:37" ht="71.25" x14ac:dyDescent="0.25">
      <c r="A24" s="18">
        <v>3</v>
      </c>
      <c r="B24" s="51" t="s">
        <v>80</v>
      </c>
      <c r="C24" s="52">
        <v>2</v>
      </c>
      <c r="D24" s="52" t="s">
        <v>90</v>
      </c>
      <c r="E24" s="51" t="s">
        <v>91</v>
      </c>
      <c r="F24" s="64">
        <v>4</v>
      </c>
      <c r="G24" s="52" t="s">
        <v>448</v>
      </c>
      <c r="H24" s="466" t="s">
        <v>449</v>
      </c>
      <c r="I24" s="18">
        <v>15</v>
      </c>
      <c r="J24" s="18"/>
      <c r="K24" s="19" t="s">
        <v>450</v>
      </c>
      <c r="L24" s="21">
        <v>2020051290069</v>
      </c>
      <c r="M24" s="18">
        <v>4</v>
      </c>
      <c r="N24" s="18">
        <v>3244</v>
      </c>
      <c r="O24" s="19" t="s">
        <v>455</v>
      </c>
      <c r="P24" s="18" t="s">
        <v>50</v>
      </c>
      <c r="Q24" s="22">
        <v>6</v>
      </c>
      <c r="R24" s="22" t="s">
        <v>51</v>
      </c>
      <c r="S24" s="103">
        <v>1</v>
      </c>
      <c r="T24" s="19" t="s">
        <v>400</v>
      </c>
      <c r="U24" s="19" t="s">
        <v>456</v>
      </c>
      <c r="V24" s="18" t="s">
        <v>401</v>
      </c>
      <c r="W24" s="104">
        <v>2</v>
      </c>
      <c r="X24" s="18" t="s">
        <v>172</v>
      </c>
      <c r="Y24" s="86">
        <v>0</v>
      </c>
      <c r="Z24" s="53">
        <v>0</v>
      </c>
      <c r="AA24" s="86">
        <v>1</v>
      </c>
      <c r="AB24" s="53">
        <v>1</v>
      </c>
      <c r="AC24" s="86">
        <v>1</v>
      </c>
      <c r="AD24" s="86">
        <v>0</v>
      </c>
      <c r="AE24" s="89">
        <v>0</v>
      </c>
      <c r="AF24" s="27"/>
      <c r="AG24" s="27">
        <v>10500000</v>
      </c>
      <c r="AH24" s="27" t="s">
        <v>208</v>
      </c>
      <c r="AI24" s="27" t="s">
        <v>155</v>
      </c>
      <c r="AJ24" s="255">
        <v>3006873</v>
      </c>
      <c r="AK24" s="18"/>
    </row>
    <row r="25" spans="1:37" ht="71.25" x14ac:dyDescent="0.25">
      <c r="A25" s="18">
        <v>3</v>
      </c>
      <c r="B25" s="51" t="s">
        <v>80</v>
      </c>
      <c r="C25" s="52">
        <v>2</v>
      </c>
      <c r="D25" s="52" t="s">
        <v>90</v>
      </c>
      <c r="E25" s="51" t="s">
        <v>91</v>
      </c>
      <c r="F25" s="64">
        <v>4</v>
      </c>
      <c r="G25" s="52" t="s">
        <v>448</v>
      </c>
      <c r="H25" s="466" t="s">
        <v>449</v>
      </c>
      <c r="I25" s="18">
        <v>11</v>
      </c>
      <c r="J25" s="18">
        <v>13</v>
      </c>
      <c r="K25" s="19" t="s">
        <v>450</v>
      </c>
      <c r="L25" s="21">
        <v>2020051290069</v>
      </c>
      <c r="M25" s="18">
        <v>5</v>
      </c>
      <c r="N25" s="18">
        <v>3245</v>
      </c>
      <c r="O25" s="19" t="s">
        <v>457</v>
      </c>
      <c r="P25" s="18" t="s">
        <v>50</v>
      </c>
      <c r="Q25" s="18">
        <v>7</v>
      </c>
      <c r="R25" s="22" t="s">
        <v>51</v>
      </c>
      <c r="S25" s="99">
        <v>2</v>
      </c>
      <c r="T25" s="19" t="s">
        <v>400</v>
      </c>
      <c r="U25" s="100" t="s">
        <v>458</v>
      </c>
      <c r="V25" s="18" t="s">
        <v>401</v>
      </c>
      <c r="W25" s="86">
        <v>12</v>
      </c>
      <c r="X25" s="87" t="s">
        <v>172</v>
      </c>
      <c r="Y25" s="86">
        <v>2</v>
      </c>
      <c r="Z25" s="53">
        <v>0</v>
      </c>
      <c r="AA25" s="102">
        <v>4</v>
      </c>
      <c r="AB25" s="273">
        <v>6</v>
      </c>
      <c r="AC25" s="102">
        <v>3</v>
      </c>
      <c r="AD25" s="102">
        <v>3</v>
      </c>
      <c r="AE25" s="89">
        <v>0</v>
      </c>
      <c r="AF25" s="89">
        <v>0</v>
      </c>
      <c r="AG25" s="27">
        <v>302857800</v>
      </c>
      <c r="AH25" s="28" t="s">
        <v>438</v>
      </c>
      <c r="AI25" s="29" t="s">
        <v>897</v>
      </c>
      <c r="AJ25" s="58">
        <v>0</v>
      </c>
      <c r="AK25" s="30"/>
    </row>
    <row r="26" spans="1:37" ht="57" x14ac:dyDescent="0.25">
      <c r="A26" s="18">
        <v>3</v>
      </c>
      <c r="B26" s="51" t="s">
        <v>80</v>
      </c>
      <c r="C26" s="52">
        <v>4</v>
      </c>
      <c r="D26" s="52" t="s">
        <v>103</v>
      </c>
      <c r="E26" s="51" t="s">
        <v>104</v>
      </c>
      <c r="F26" s="64">
        <v>3</v>
      </c>
      <c r="G26" s="52" t="s">
        <v>459</v>
      </c>
      <c r="H26" s="466" t="s">
        <v>460</v>
      </c>
      <c r="I26" s="18">
        <v>6</v>
      </c>
      <c r="J26" s="18"/>
      <c r="K26" s="19" t="s">
        <v>461</v>
      </c>
      <c r="L26" s="21">
        <v>2020051290068</v>
      </c>
      <c r="M26" s="18">
        <v>4</v>
      </c>
      <c r="N26" s="18">
        <v>3434</v>
      </c>
      <c r="O26" s="19" t="s">
        <v>462</v>
      </c>
      <c r="P26" s="18" t="s">
        <v>210</v>
      </c>
      <c r="Q26" s="22">
        <v>1</v>
      </c>
      <c r="R26" s="22" t="s">
        <v>85</v>
      </c>
      <c r="S26" s="103">
        <v>1</v>
      </c>
      <c r="T26" s="19" t="s">
        <v>400</v>
      </c>
      <c r="U26" s="105" t="s">
        <v>463</v>
      </c>
      <c r="V26" s="70" t="s">
        <v>330</v>
      </c>
      <c r="W26" s="86">
        <v>1</v>
      </c>
      <c r="X26" s="87" t="s">
        <v>172</v>
      </c>
      <c r="Y26" s="86">
        <v>0</v>
      </c>
      <c r="Z26" s="53">
        <v>0</v>
      </c>
      <c r="AA26" s="102">
        <v>1</v>
      </c>
      <c r="AB26" s="273">
        <v>0</v>
      </c>
      <c r="AC26" s="102">
        <v>0</v>
      </c>
      <c r="AD26" s="102">
        <v>0</v>
      </c>
      <c r="AE26" s="89">
        <v>0</v>
      </c>
      <c r="AF26" s="89">
        <v>0</v>
      </c>
      <c r="AG26" s="27">
        <v>40000000</v>
      </c>
      <c r="AH26" s="28" t="s">
        <v>196</v>
      </c>
      <c r="AI26" s="28" t="s">
        <v>155</v>
      </c>
      <c r="AJ26" s="256">
        <v>0</v>
      </c>
      <c r="AK26" s="30"/>
    </row>
    <row r="27" spans="1:37" ht="57" x14ac:dyDescent="0.25">
      <c r="A27" s="18">
        <v>3</v>
      </c>
      <c r="B27" s="51" t="s">
        <v>80</v>
      </c>
      <c r="C27" s="52">
        <v>4</v>
      </c>
      <c r="D27" s="52" t="s">
        <v>103</v>
      </c>
      <c r="E27" s="51" t="s">
        <v>104</v>
      </c>
      <c r="F27" s="64">
        <v>3</v>
      </c>
      <c r="G27" s="52" t="s">
        <v>459</v>
      </c>
      <c r="H27" s="466" t="s">
        <v>460</v>
      </c>
      <c r="I27" s="18">
        <v>6</v>
      </c>
      <c r="J27" s="18"/>
      <c r="K27" s="19" t="s">
        <v>461</v>
      </c>
      <c r="L27" s="21">
        <v>2020051290068</v>
      </c>
      <c r="M27" s="18">
        <v>5</v>
      </c>
      <c r="N27" s="18">
        <v>3435</v>
      </c>
      <c r="O27" s="19" t="s">
        <v>464</v>
      </c>
      <c r="P27" s="18" t="s">
        <v>50</v>
      </c>
      <c r="Q27" s="18">
        <v>3</v>
      </c>
      <c r="R27" s="22" t="s">
        <v>51</v>
      </c>
      <c r="S27" s="99">
        <v>1</v>
      </c>
      <c r="T27" s="19" t="s">
        <v>400</v>
      </c>
      <c r="U27" s="19" t="s">
        <v>465</v>
      </c>
      <c r="V27" s="70" t="s">
        <v>330</v>
      </c>
      <c r="W27" s="86">
        <v>24</v>
      </c>
      <c r="X27" s="87" t="s">
        <v>172</v>
      </c>
      <c r="Y27" s="86">
        <v>3</v>
      </c>
      <c r="Z27" s="53">
        <v>4</v>
      </c>
      <c r="AA27" s="102">
        <v>10</v>
      </c>
      <c r="AB27" s="273">
        <v>10</v>
      </c>
      <c r="AC27" s="102">
        <v>7</v>
      </c>
      <c r="AD27" s="102">
        <v>4</v>
      </c>
      <c r="AE27" s="89">
        <v>0</v>
      </c>
      <c r="AF27" s="89">
        <v>0</v>
      </c>
      <c r="AG27" s="27">
        <v>27800000</v>
      </c>
      <c r="AH27" s="28" t="s">
        <v>196</v>
      </c>
      <c r="AI27" s="28" t="s">
        <v>155</v>
      </c>
      <c r="AJ27" s="458">
        <v>24073533</v>
      </c>
      <c r="AK27" s="30"/>
    </row>
    <row r="28" spans="1:37" ht="85.5" x14ac:dyDescent="0.25">
      <c r="A28" s="18">
        <v>4</v>
      </c>
      <c r="B28" s="51" t="s">
        <v>137</v>
      </c>
      <c r="C28" s="52">
        <v>2</v>
      </c>
      <c r="D28" s="52" t="s">
        <v>138</v>
      </c>
      <c r="E28" s="51" t="s">
        <v>139</v>
      </c>
      <c r="F28" s="64">
        <v>1</v>
      </c>
      <c r="G28" s="52" t="s">
        <v>140</v>
      </c>
      <c r="H28" s="466" t="s">
        <v>141</v>
      </c>
      <c r="I28" s="18">
        <v>17</v>
      </c>
      <c r="J28" s="18"/>
      <c r="K28" s="19" t="s">
        <v>467</v>
      </c>
      <c r="L28" s="21">
        <v>2020051290070</v>
      </c>
      <c r="M28" s="18">
        <v>3</v>
      </c>
      <c r="N28" s="18">
        <v>4213</v>
      </c>
      <c r="O28" s="19" t="s">
        <v>468</v>
      </c>
      <c r="P28" s="18" t="s">
        <v>50</v>
      </c>
      <c r="Q28" s="18">
        <v>4</v>
      </c>
      <c r="R28" s="22" t="s">
        <v>100</v>
      </c>
      <c r="S28" s="99">
        <v>1</v>
      </c>
      <c r="T28" s="19" t="s">
        <v>400</v>
      </c>
      <c r="U28" s="19" t="s">
        <v>469</v>
      </c>
      <c r="V28" s="18" t="s">
        <v>210</v>
      </c>
      <c r="W28" s="101">
        <v>1</v>
      </c>
      <c r="X28" s="87" t="s">
        <v>190</v>
      </c>
      <c r="Y28" s="22">
        <v>0.1</v>
      </c>
      <c r="Z28" s="60">
        <v>0.1</v>
      </c>
      <c r="AA28" s="22">
        <v>0.3</v>
      </c>
      <c r="AB28" s="60">
        <v>0.3</v>
      </c>
      <c r="AC28" s="22">
        <v>0.7</v>
      </c>
      <c r="AD28" s="22">
        <v>1</v>
      </c>
      <c r="AE28" s="89">
        <v>0</v>
      </c>
      <c r="AF28" s="89">
        <v>0</v>
      </c>
      <c r="AG28" s="27">
        <v>77160000</v>
      </c>
      <c r="AH28" s="28" t="s">
        <v>231</v>
      </c>
      <c r="AI28" s="29" t="s">
        <v>317</v>
      </c>
      <c r="AJ28" s="58">
        <v>0</v>
      </c>
      <c r="AK28" s="30" t="s">
        <v>986</v>
      </c>
    </row>
    <row r="29" spans="1:37" ht="71.25" x14ac:dyDescent="0.25">
      <c r="A29" s="18">
        <v>4</v>
      </c>
      <c r="B29" s="51" t="s">
        <v>137</v>
      </c>
      <c r="C29" s="52">
        <v>3</v>
      </c>
      <c r="D29" s="52" t="s">
        <v>378</v>
      </c>
      <c r="E29" s="51" t="s">
        <v>379</v>
      </c>
      <c r="F29" s="64">
        <v>1</v>
      </c>
      <c r="G29" s="52" t="s">
        <v>471</v>
      </c>
      <c r="H29" s="466" t="s">
        <v>472</v>
      </c>
      <c r="I29" s="18">
        <v>16</v>
      </c>
      <c r="J29" s="18"/>
      <c r="K29" s="19" t="s">
        <v>467</v>
      </c>
      <c r="L29" s="21">
        <v>2020051290070</v>
      </c>
      <c r="M29" s="18">
        <v>5</v>
      </c>
      <c r="N29" s="18">
        <v>4315</v>
      </c>
      <c r="O29" s="19" t="s">
        <v>474</v>
      </c>
      <c r="P29" s="18" t="s">
        <v>50</v>
      </c>
      <c r="Q29" s="18">
        <v>4</v>
      </c>
      <c r="R29" s="22" t="s">
        <v>51</v>
      </c>
      <c r="S29" s="99">
        <v>1</v>
      </c>
      <c r="T29" s="19" t="s">
        <v>400</v>
      </c>
      <c r="U29" s="19" t="s">
        <v>475</v>
      </c>
      <c r="V29" s="18" t="s">
        <v>210</v>
      </c>
      <c r="W29" s="101">
        <v>1</v>
      </c>
      <c r="X29" s="22" t="s">
        <v>190</v>
      </c>
      <c r="Y29" s="22">
        <v>0.1</v>
      </c>
      <c r="Z29" s="60">
        <v>0</v>
      </c>
      <c r="AA29" s="22">
        <v>0.3</v>
      </c>
      <c r="AB29" s="60">
        <v>0</v>
      </c>
      <c r="AC29" s="22">
        <v>0.7</v>
      </c>
      <c r="AD29" s="22">
        <v>1</v>
      </c>
      <c r="AE29" s="89">
        <v>0</v>
      </c>
      <c r="AF29" s="89">
        <v>0</v>
      </c>
      <c r="AG29" s="27">
        <v>10000000</v>
      </c>
      <c r="AH29" s="28" t="s">
        <v>470</v>
      </c>
      <c r="AI29" s="29" t="s">
        <v>155</v>
      </c>
      <c r="AJ29" s="257">
        <v>0</v>
      </c>
      <c r="AK29" s="30"/>
    </row>
    <row r="30" spans="1:37" ht="99.75" x14ac:dyDescent="0.25">
      <c r="A30" s="18">
        <v>4</v>
      </c>
      <c r="B30" s="51" t="s">
        <v>137</v>
      </c>
      <c r="C30" s="52">
        <v>3</v>
      </c>
      <c r="D30" s="52" t="s">
        <v>378</v>
      </c>
      <c r="E30" s="51" t="s">
        <v>379</v>
      </c>
      <c r="F30" s="64">
        <v>1</v>
      </c>
      <c r="G30" s="52" t="s">
        <v>471</v>
      </c>
      <c r="H30" s="466" t="s">
        <v>472</v>
      </c>
      <c r="I30" s="18">
        <v>16</v>
      </c>
      <c r="J30" s="18"/>
      <c r="K30" s="19" t="s">
        <v>467</v>
      </c>
      <c r="L30" s="21">
        <v>2020051290070</v>
      </c>
      <c r="M30" s="18">
        <v>5</v>
      </c>
      <c r="N30" s="18">
        <v>4315</v>
      </c>
      <c r="O30" s="19" t="s">
        <v>474</v>
      </c>
      <c r="P30" s="18" t="s">
        <v>50</v>
      </c>
      <c r="Q30" s="18">
        <v>4</v>
      </c>
      <c r="R30" s="22" t="s">
        <v>51</v>
      </c>
      <c r="S30" s="99">
        <v>1</v>
      </c>
      <c r="T30" s="19" t="s">
        <v>400</v>
      </c>
      <c r="U30" s="19" t="s">
        <v>476</v>
      </c>
      <c r="V30" s="18" t="s">
        <v>210</v>
      </c>
      <c r="W30" s="101">
        <v>1</v>
      </c>
      <c r="X30" s="22" t="s">
        <v>190</v>
      </c>
      <c r="Y30" s="22">
        <v>0.1</v>
      </c>
      <c r="Z30" s="60">
        <v>0.1</v>
      </c>
      <c r="AA30" s="22">
        <v>0.3</v>
      </c>
      <c r="AB30" s="60">
        <v>0.3</v>
      </c>
      <c r="AC30" s="22">
        <v>0.7</v>
      </c>
      <c r="AD30" s="22">
        <v>1</v>
      </c>
      <c r="AE30" s="89">
        <v>0</v>
      </c>
      <c r="AF30" s="89">
        <v>0</v>
      </c>
      <c r="AG30" s="27">
        <v>82430000</v>
      </c>
      <c r="AH30" s="28" t="s">
        <v>470</v>
      </c>
      <c r="AI30" s="29" t="s">
        <v>155</v>
      </c>
      <c r="AJ30" s="255">
        <v>38886397</v>
      </c>
      <c r="AK30" s="30"/>
    </row>
    <row r="31" spans="1:37" ht="71.25" x14ac:dyDescent="0.25">
      <c r="A31" s="18">
        <v>4</v>
      </c>
      <c r="B31" s="51" t="s">
        <v>137</v>
      </c>
      <c r="C31" s="52">
        <v>3</v>
      </c>
      <c r="D31" s="52" t="s">
        <v>378</v>
      </c>
      <c r="E31" s="51" t="s">
        <v>379</v>
      </c>
      <c r="F31" s="64">
        <v>1</v>
      </c>
      <c r="G31" s="52" t="s">
        <v>471</v>
      </c>
      <c r="H31" s="466" t="s">
        <v>472</v>
      </c>
      <c r="I31" s="18">
        <v>16</v>
      </c>
      <c r="J31" s="18"/>
      <c r="K31" s="19" t="s">
        <v>467</v>
      </c>
      <c r="L31" s="21">
        <v>2020051290070</v>
      </c>
      <c r="M31" s="18">
        <v>5</v>
      </c>
      <c r="N31" s="18">
        <v>4315</v>
      </c>
      <c r="O31" s="19" t="s">
        <v>474</v>
      </c>
      <c r="P31" s="18" t="s">
        <v>50</v>
      </c>
      <c r="Q31" s="18">
        <v>4</v>
      </c>
      <c r="R31" s="22" t="s">
        <v>51</v>
      </c>
      <c r="S31" s="99">
        <v>1</v>
      </c>
      <c r="T31" s="19" t="s">
        <v>400</v>
      </c>
      <c r="U31" s="19" t="s">
        <v>477</v>
      </c>
      <c r="V31" s="18" t="s">
        <v>210</v>
      </c>
      <c r="W31" s="101">
        <v>1</v>
      </c>
      <c r="X31" s="22" t="s">
        <v>190</v>
      </c>
      <c r="Y31" s="22">
        <v>0.1</v>
      </c>
      <c r="Z31" s="60">
        <v>0.1</v>
      </c>
      <c r="AA31" s="22">
        <v>0.3</v>
      </c>
      <c r="AB31" s="60">
        <v>0.3</v>
      </c>
      <c r="AC31" s="22">
        <v>0.7</v>
      </c>
      <c r="AD31" s="22">
        <v>1</v>
      </c>
      <c r="AE31" s="89">
        <v>0</v>
      </c>
      <c r="AF31" s="89">
        <v>0</v>
      </c>
      <c r="AG31" s="27">
        <v>6100000</v>
      </c>
      <c r="AH31" s="28" t="s">
        <v>169</v>
      </c>
      <c r="AI31" s="29" t="s">
        <v>155</v>
      </c>
      <c r="AJ31" s="58">
        <v>0</v>
      </c>
      <c r="AK31" s="30" t="s">
        <v>986</v>
      </c>
    </row>
    <row r="32" spans="1:37" ht="71.25" x14ac:dyDescent="0.25">
      <c r="A32" s="18">
        <v>4</v>
      </c>
      <c r="B32" s="51" t="s">
        <v>137</v>
      </c>
      <c r="C32" s="52">
        <v>3</v>
      </c>
      <c r="D32" s="52" t="s">
        <v>378</v>
      </c>
      <c r="E32" s="51" t="s">
        <v>379</v>
      </c>
      <c r="F32" s="64">
        <v>1</v>
      </c>
      <c r="G32" s="52" t="s">
        <v>471</v>
      </c>
      <c r="H32" s="466" t="s">
        <v>472</v>
      </c>
      <c r="I32" s="18">
        <v>16</v>
      </c>
      <c r="J32" s="18"/>
      <c r="K32" s="19" t="s">
        <v>467</v>
      </c>
      <c r="L32" s="21">
        <v>2020051290070</v>
      </c>
      <c r="M32" s="18">
        <v>6</v>
      </c>
      <c r="N32" s="18">
        <v>4316</v>
      </c>
      <c r="O32" s="19" t="s">
        <v>478</v>
      </c>
      <c r="P32" s="18" t="s">
        <v>50</v>
      </c>
      <c r="Q32" s="18">
        <v>4</v>
      </c>
      <c r="R32" s="22" t="s">
        <v>51</v>
      </c>
      <c r="S32" s="99">
        <v>1</v>
      </c>
      <c r="T32" s="19" t="s">
        <v>400</v>
      </c>
      <c r="U32" s="19" t="s">
        <v>901</v>
      </c>
      <c r="V32" s="18" t="s">
        <v>401</v>
      </c>
      <c r="W32" s="101">
        <v>1</v>
      </c>
      <c r="X32" s="22" t="s">
        <v>190</v>
      </c>
      <c r="Y32" s="22">
        <v>0.1</v>
      </c>
      <c r="Z32" s="60">
        <v>0.1</v>
      </c>
      <c r="AA32" s="22">
        <v>0.3</v>
      </c>
      <c r="AB32" s="60">
        <v>0.3</v>
      </c>
      <c r="AC32" s="22">
        <v>0.7</v>
      </c>
      <c r="AD32" s="22">
        <v>1</v>
      </c>
      <c r="AE32" s="89">
        <v>0</v>
      </c>
      <c r="AF32" s="89">
        <v>0</v>
      </c>
      <c r="AG32" s="27">
        <v>14500000</v>
      </c>
      <c r="AH32" s="28" t="s">
        <v>473</v>
      </c>
      <c r="AI32" s="29" t="s">
        <v>55</v>
      </c>
      <c r="AJ32" s="58">
        <v>0</v>
      </c>
      <c r="AK32" s="30" t="s">
        <v>986</v>
      </c>
    </row>
    <row r="34" spans="33:33" ht="14.25" x14ac:dyDescent="0.25">
      <c r="AG34" s="88"/>
    </row>
  </sheetData>
  <autoFilter ref="A8:AK32"/>
  <mergeCells count="19">
    <mergeCell ref="A7:T7"/>
    <mergeCell ref="U7:AE7"/>
    <mergeCell ref="AG7:AJ7"/>
    <mergeCell ref="AK7:AK8"/>
    <mergeCell ref="A5:B5"/>
    <mergeCell ref="C5:AK5"/>
    <mergeCell ref="A6:B6"/>
    <mergeCell ref="C6:G6"/>
    <mergeCell ref="H6:J6"/>
    <mergeCell ref="K6:N6"/>
    <mergeCell ref="P6:T6"/>
    <mergeCell ref="W6:X6"/>
    <mergeCell ref="AA6:AK6"/>
    <mergeCell ref="A1:B4"/>
    <mergeCell ref="C1:AI4"/>
    <mergeCell ref="AJ1:AK1"/>
    <mergeCell ref="AJ2:AK2"/>
    <mergeCell ref="AJ3:AK3"/>
    <mergeCell ref="AJ4:AK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92D050"/>
  </sheetPr>
  <dimension ref="A1:AK24"/>
  <sheetViews>
    <sheetView showGridLines="0" topLeftCell="O4" workbookViewId="0">
      <selection activeCell="Y6" sqref="Y6"/>
    </sheetView>
  </sheetViews>
  <sheetFormatPr baseColWidth="10" defaultRowHeight="14.25" outlineLevelCol="1" x14ac:dyDescent="0.3"/>
  <cols>
    <col min="1" max="1" width="2" style="77" bestFit="1" customWidth="1"/>
    <col min="2" max="2" width="34.42578125" style="77" bestFit="1" customWidth="1"/>
    <col min="3" max="3" width="2" style="77" bestFit="1" customWidth="1"/>
    <col min="4" max="4" width="5.28515625" style="77" bestFit="1" customWidth="1"/>
    <col min="5" max="5" width="22" style="77" bestFit="1" customWidth="1"/>
    <col min="6" max="6" width="2" style="77" bestFit="1" customWidth="1"/>
    <col min="7" max="7" width="5.28515625" style="77" bestFit="1" customWidth="1"/>
    <col min="8" max="8" width="28.140625" style="77" bestFit="1" customWidth="1"/>
    <col min="9" max="9" width="18" style="77" bestFit="1" customWidth="1"/>
    <col min="10" max="10" width="8.28515625" style="77" bestFit="1" customWidth="1"/>
    <col min="11" max="11" width="28.140625" style="77" customWidth="1"/>
    <col min="12" max="12" width="14.5703125" style="77" bestFit="1" customWidth="1"/>
    <col min="13" max="13" width="2" style="77" hidden="1" customWidth="1" outlineLevel="1"/>
    <col min="14" max="14" width="5.28515625" style="77" hidden="1" customWidth="1" outlineLevel="1"/>
    <col min="15" max="15" width="33" style="77" customWidth="1" collapsed="1"/>
    <col min="16" max="16" width="14.5703125" style="77" bestFit="1" customWidth="1"/>
    <col min="17" max="17" width="11.28515625" style="77" bestFit="1" customWidth="1"/>
    <col min="18" max="18" width="15.42578125" style="77" bestFit="1" customWidth="1"/>
    <col min="19" max="19" width="6.7109375" style="77" bestFit="1" customWidth="1"/>
    <col min="20" max="20" width="12.7109375" style="77" bestFit="1" customWidth="1"/>
    <col min="21" max="21" width="38.140625" style="77" customWidth="1"/>
    <col min="22" max="22" width="12.140625" style="77" customWidth="1"/>
    <col min="23" max="23" width="9.85546875" style="77" bestFit="1" customWidth="1"/>
    <col min="24" max="24" width="12.28515625" style="77" customWidth="1"/>
    <col min="25" max="30" width="9.5703125" style="77" customWidth="1"/>
    <col min="31" max="31" width="14.7109375" style="77" hidden="1" customWidth="1" outlineLevel="1"/>
    <col min="32" max="32" width="12.42578125" style="77" customWidth="1" collapsed="1"/>
    <col min="33" max="33" width="20.42578125" style="77" customWidth="1"/>
    <col min="34" max="34" width="12.42578125" style="77" customWidth="1"/>
    <col min="35" max="35" width="15.42578125" style="77" customWidth="1"/>
    <col min="36" max="36" width="14.85546875" style="77" bestFit="1" customWidth="1"/>
    <col min="37" max="37" width="15.140625" style="77" customWidth="1"/>
  </cols>
  <sheetData>
    <row r="1" spans="1:37" ht="14.25" customHeight="1" x14ac:dyDescent="0.25">
      <c r="A1" s="627" t="s">
        <v>0</v>
      </c>
      <c r="B1" s="628"/>
      <c r="C1" s="628"/>
      <c r="D1" s="628"/>
      <c r="E1" s="628"/>
      <c r="F1" s="628"/>
      <c r="G1" s="628"/>
      <c r="H1" s="628"/>
      <c r="I1" s="628"/>
      <c r="J1" s="628"/>
      <c r="K1" s="628"/>
      <c r="L1" s="628"/>
      <c r="M1" s="628"/>
      <c r="N1" s="628"/>
      <c r="O1" s="628"/>
      <c r="P1" s="628"/>
      <c r="Q1" s="628"/>
      <c r="R1" s="628"/>
      <c r="S1" s="628"/>
      <c r="T1" s="628"/>
      <c r="U1" s="628"/>
      <c r="V1" s="628"/>
      <c r="W1" s="628"/>
      <c r="X1" s="628"/>
      <c r="Y1" s="628"/>
      <c r="Z1" s="628"/>
      <c r="AA1" s="628"/>
      <c r="AB1" s="628"/>
      <c r="AC1" s="628"/>
      <c r="AD1" s="628"/>
      <c r="AE1" s="628"/>
      <c r="AF1" s="628"/>
      <c r="AG1" s="628"/>
      <c r="AH1" s="629"/>
      <c r="AI1" s="217"/>
      <c r="AJ1" s="205"/>
      <c r="AK1" s="204"/>
    </row>
    <row r="2" spans="1:37" x14ac:dyDescent="0.25">
      <c r="A2" s="630"/>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c r="AH2" s="632"/>
      <c r="AI2" s="217"/>
      <c r="AJ2" s="205"/>
      <c r="AK2" s="204"/>
    </row>
    <row r="3" spans="1:37" ht="14.25" customHeight="1" x14ac:dyDescent="0.25">
      <c r="A3" s="630"/>
      <c r="B3" s="631"/>
      <c r="C3" s="631"/>
      <c r="D3" s="631"/>
      <c r="E3" s="631"/>
      <c r="F3" s="631"/>
      <c r="G3" s="631"/>
      <c r="H3" s="631"/>
      <c r="I3" s="631"/>
      <c r="J3" s="631"/>
      <c r="K3" s="631"/>
      <c r="L3" s="631"/>
      <c r="M3" s="631"/>
      <c r="N3" s="631"/>
      <c r="O3" s="631"/>
      <c r="P3" s="631"/>
      <c r="Q3" s="631"/>
      <c r="R3" s="631"/>
      <c r="S3" s="631"/>
      <c r="T3" s="631"/>
      <c r="U3" s="631"/>
      <c r="V3" s="631"/>
      <c r="W3" s="631"/>
      <c r="X3" s="631"/>
      <c r="Y3" s="631"/>
      <c r="Z3" s="631"/>
      <c r="AA3" s="631"/>
      <c r="AB3" s="631"/>
      <c r="AC3" s="631"/>
      <c r="AD3" s="631"/>
      <c r="AE3" s="631"/>
      <c r="AF3" s="631"/>
      <c r="AG3" s="631"/>
      <c r="AH3" s="632"/>
      <c r="AI3" s="217"/>
      <c r="AJ3" s="205"/>
      <c r="AK3" s="204"/>
    </row>
    <row r="4" spans="1:37" ht="14.25" customHeight="1" x14ac:dyDescent="0.25">
      <c r="A4" s="633"/>
      <c r="B4" s="634"/>
      <c r="C4" s="634"/>
      <c r="D4" s="634"/>
      <c r="E4" s="634"/>
      <c r="F4" s="634"/>
      <c r="G4" s="634"/>
      <c r="H4" s="634"/>
      <c r="I4" s="634"/>
      <c r="J4" s="634"/>
      <c r="K4" s="634"/>
      <c r="L4" s="634"/>
      <c r="M4" s="634"/>
      <c r="N4" s="634"/>
      <c r="O4" s="634"/>
      <c r="P4" s="634"/>
      <c r="Q4" s="634"/>
      <c r="R4" s="634"/>
      <c r="S4" s="634"/>
      <c r="T4" s="634"/>
      <c r="U4" s="634"/>
      <c r="V4" s="634"/>
      <c r="W4" s="634"/>
      <c r="X4" s="634"/>
      <c r="Y4" s="634"/>
      <c r="Z4" s="634"/>
      <c r="AA4" s="634"/>
      <c r="AB4" s="634"/>
      <c r="AC4" s="634"/>
      <c r="AD4" s="634"/>
      <c r="AE4" s="634"/>
      <c r="AF4" s="634"/>
      <c r="AG4" s="634"/>
      <c r="AH4" s="635"/>
      <c r="AI4" s="217"/>
      <c r="AJ4" s="205"/>
      <c r="AK4" s="204"/>
    </row>
    <row r="5" spans="1:37" x14ac:dyDescent="0.25">
      <c r="A5" s="640" t="s">
        <v>479</v>
      </c>
      <c r="B5" s="640"/>
      <c r="C5" s="638" t="s">
        <v>6</v>
      </c>
      <c r="D5" s="640"/>
      <c r="E5" s="640"/>
      <c r="F5" s="640"/>
      <c r="G5" s="640"/>
      <c r="H5" s="640"/>
      <c r="I5" s="640"/>
      <c r="J5" s="640"/>
      <c r="K5" s="640"/>
      <c r="L5" s="640"/>
      <c r="M5" s="640"/>
      <c r="N5" s="640"/>
      <c r="O5" s="640"/>
      <c r="P5" s="640"/>
      <c r="Q5" s="640"/>
      <c r="R5" s="640"/>
      <c r="S5" s="640"/>
      <c r="T5" s="640"/>
      <c r="U5" s="640"/>
      <c r="V5" s="640"/>
      <c r="W5" s="640"/>
      <c r="X5" s="640"/>
      <c r="Y5" s="640"/>
      <c r="Z5" s="640"/>
      <c r="AA5" s="640"/>
      <c r="AB5" s="640"/>
      <c r="AC5" s="640"/>
      <c r="AD5" s="640"/>
      <c r="AE5" s="640"/>
      <c r="AF5" s="640"/>
      <c r="AG5" s="640"/>
      <c r="AH5" s="640"/>
      <c r="AI5" s="640"/>
      <c r="AJ5" s="640"/>
      <c r="AK5" s="204"/>
    </row>
    <row r="6" spans="1:37" ht="33.75" customHeight="1" x14ac:dyDescent="0.25">
      <c r="A6" s="640" t="s">
        <v>480</v>
      </c>
      <c r="B6" s="640"/>
      <c r="C6" s="641">
        <v>2024</v>
      </c>
      <c r="D6" s="640"/>
      <c r="E6" s="640"/>
      <c r="F6" s="640"/>
      <c r="G6" s="640"/>
      <c r="H6" s="640" t="s">
        <v>8</v>
      </c>
      <c r="I6" s="640"/>
      <c r="J6" s="640"/>
      <c r="K6" s="640" t="s">
        <v>481</v>
      </c>
      <c r="L6" s="640"/>
      <c r="M6" s="640"/>
      <c r="N6" s="640"/>
      <c r="O6" s="205" t="s">
        <v>10</v>
      </c>
      <c r="P6" s="640" t="s">
        <v>929</v>
      </c>
      <c r="Q6" s="640"/>
      <c r="R6" s="640"/>
      <c r="S6" s="640"/>
      <c r="T6" s="640"/>
      <c r="U6" s="205" t="s">
        <v>11</v>
      </c>
      <c r="V6" s="214">
        <v>45503</v>
      </c>
      <c r="W6" s="640" t="s">
        <v>1048</v>
      </c>
      <c r="X6" s="640"/>
      <c r="Y6" s="205"/>
      <c r="Z6" s="217"/>
      <c r="AA6" s="640"/>
      <c r="AB6" s="640"/>
      <c r="AC6" s="640"/>
      <c r="AD6" s="640"/>
      <c r="AE6" s="640"/>
      <c r="AF6" s="640"/>
      <c r="AG6" s="640"/>
      <c r="AH6" s="640"/>
      <c r="AI6" s="640"/>
      <c r="AJ6" s="640"/>
      <c r="AK6" s="204"/>
    </row>
    <row r="7" spans="1:37" x14ac:dyDescent="0.25">
      <c r="A7" s="636"/>
      <c r="B7" s="636"/>
      <c r="C7" s="636"/>
      <c r="D7" s="636"/>
      <c r="E7" s="636"/>
      <c r="F7" s="636"/>
      <c r="G7" s="636"/>
      <c r="H7" s="636"/>
      <c r="I7" s="636"/>
      <c r="J7" s="636"/>
      <c r="K7" s="636"/>
      <c r="L7" s="636"/>
      <c r="M7" s="636"/>
      <c r="N7" s="636"/>
      <c r="O7" s="636"/>
      <c r="P7" s="636"/>
      <c r="Q7" s="636"/>
      <c r="R7" s="636"/>
      <c r="S7" s="636"/>
      <c r="T7" s="636"/>
      <c r="U7" s="637" t="s">
        <v>12</v>
      </c>
      <c r="V7" s="637"/>
      <c r="W7" s="637"/>
      <c r="X7" s="637"/>
      <c r="Y7" s="638"/>
      <c r="Z7" s="638"/>
      <c r="AA7" s="638"/>
      <c r="AB7" s="638"/>
      <c r="AC7" s="638"/>
      <c r="AD7" s="638"/>
      <c r="AE7" s="638"/>
      <c r="AF7" s="639" t="s">
        <v>13</v>
      </c>
      <c r="AG7" s="639"/>
      <c r="AH7" s="639"/>
      <c r="AI7" s="216"/>
      <c r="AJ7" s="134"/>
      <c r="AK7" s="204"/>
    </row>
    <row r="8" spans="1:37" ht="54" x14ac:dyDescent="0.25">
      <c r="A8" s="134" t="s">
        <v>15</v>
      </c>
      <c r="B8" s="134" t="s">
        <v>482</v>
      </c>
      <c r="C8" s="134" t="s">
        <v>15</v>
      </c>
      <c r="D8" s="134" t="s">
        <v>17</v>
      </c>
      <c r="E8" s="134" t="s">
        <v>483</v>
      </c>
      <c r="F8" s="134" t="s">
        <v>15</v>
      </c>
      <c r="G8" s="134" t="s">
        <v>17</v>
      </c>
      <c r="H8" s="134" t="s">
        <v>484</v>
      </c>
      <c r="I8" s="134" t="s">
        <v>20</v>
      </c>
      <c r="J8" s="134" t="s">
        <v>21</v>
      </c>
      <c r="K8" s="134" t="s">
        <v>22</v>
      </c>
      <c r="L8" s="134" t="s">
        <v>23</v>
      </c>
      <c r="M8" s="134" t="s">
        <v>15</v>
      </c>
      <c r="N8" s="134" t="s">
        <v>17</v>
      </c>
      <c r="O8" s="134" t="s">
        <v>24</v>
      </c>
      <c r="P8" s="134" t="s">
        <v>485</v>
      </c>
      <c r="Q8" s="134" t="s">
        <v>486</v>
      </c>
      <c r="R8" s="134" t="s">
        <v>487</v>
      </c>
      <c r="S8" s="134" t="s">
        <v>28</v>
      </c>
      <c r="T8" s="134" t="s">
        <v>488</v>
      </c>
      <c r="U8" s="206" t="s">
        <v>489</v>
      </c>
      <c r="V8" s="206" t="s">
        <v>490</v>
      </c>
      <c r="W8" s="206" t="s">
        <v>32</v>
      </c>
      <c r="X8" s="206" t="s">
        <v>491</v>
      </c>
      <c r="Y8" s="207" t="s">
        <v>492</v>
      </c>
      <c r="Z8" s="207" t="s">
        <v>983</v>
      </c>
      <c r="AA8" s="208" t="s">
        <v>493</v>
      </c>
      <c r="AB8" s="448" t="s">
        <v>1046</v>
      </c>
      <c r="AC8" s="209" t="s">
        <v>494</v>
      </c>
      <c r="AD8" s="210" t="s">
        <v>495</v>
      </c>
      <c r="AE8" s="206" t="s">
        <v>39</v>
      </c>
      <c r="AF8" s="208" t="s">
        <v>496</v>
      </c>
      <c r="AG8" s="208" t="s">
        <v>41</v>
      </c>
      <c r="AH8" s="208" t="s">
        <v>42</v>
      </c>
      <c r="AI8" s="216" t="s">
        <v>984</v>
      </c>
      <c r="AJ8" s="509" t="s">
        <v>14</v>
      </c>
      <c r="AK8" s="505"/>
    </row>
    <row r="9" spans="1:37" s="254" customFormat="1" ht="114" x14ac:dyDescent="0.25">
      <c r="A9" s="322">
        <v>4</v>
      </c>
      <c r="B9" s="322" t="s">
        <v>137</v>
      </c>
      <c r="C9" s="322">
        <v>3</v>
      </c>
      <c r="D9" s="322">
        <v>43</v>
      </c>
      <c r="E9" s="322" t="s">
        <v>497</v>
      </c>
      <c r="F9" s="322">
        <v>2</v>
      </c>
      <c r="G9" s="322">
        <v>432</v>
      </c>
      <c r="H9" s="322" t="s">
        <v>498</v>
      </c>
      <c r="I9" s="322" t="s">
        <v>499</v>
      </c>
      <c r="J9" s="322" t="s">
        <v>500</v>
      </c>
      <c r="K9" s="322" t="s">
        <v>501</v>
      </c>
      <c r="L9" s="323">
        <v>2020051290057</v>
      </c>
      <c r="M9" s="322">
        <v>1</v>
      </c>
      <c r="N9" s="322">
        <v>4321</v>
      </c>
      <c r="O9" s="322" t="s">
        <v>502</v>
      </c>
      <c r="P9" s="322" t="s">
        <v>401</v>
      </c>
      <c r="Q9" s="322">
        <v>4</v>
      </c>
      <c r="R9" s="322" t="s">
        <v>190</v>
      </c>
      <c r="S9" s="322">
        <v>1</v>
      </c>
      <c r="T9" s="322" t="s">
        <v>481</v>
      </c>
      <c r="U9" s="322" t="s">
        <v>903</v>
      </c>
      <c r="V9" s="322" t="s">
        <v>210</v>
      </c>
      <c r="W9" s="259">
        <v>1</v>
      </c>
      <c r="X9" s="322" t="s">
        <v>324</v>
      </c>
      <c r="Y9" s="259">
        <v>0.1</v>
      </c>
      <c r="Z9" s="259">
        <v>0.1</v>
      </c>
      <c r="AA9" s="259">
        <v>0.4</v>
      </c>
      <c r="AB9" s="259">
        <v>0.4</v>
      </c>
      <c r="AC9" s="259">
        <v>0.3</v>
      </c>
      <c r="AD9" s="259">
        <v>0.2</v>
      </c>
      <c r="AE9" s="322">
        <v>0</v>
      </c>
      <c r="AF9" s="496">
        <v>601527223</v>
      </c>
      <c r="AG9" s="322" t="s">
        <v>327</v>
      </c>
      <c r="AH9" s="322" t="s">
        <v>155</v>
      </c>
      <c r="AI9" s="507">
        <v>186349687</v>
      </c>
      <c r="AJ9" s="388"/>
      <c r="AK9" s="506"/>
    </row>
    <row r="10" spans="1:37" s="254" customFormat="1" ht="42.75" x14ac:dyDescent="0.25">
      <c r="A10" s="322">
        <v>4</v>
      </c>
      <c r="B10" s="322" t="s">
        <v>137</v>
      </c>
      <c r="C10" s="322">
        <v>3</v>
      </c>
      <c r="D10" s="322">
        <v>43</v>
      </c>
      <c r="E10" s="322" t="s">
        <v>497</v>
      </c>
      <c r="F10" s="322">
        <v>2</v>
      </c>
      <c r="G10" s="322">
        <v>432</v>
      </c>
      <c r="H10" s="322" t="s">
        <v>498</v>
      </c>
      <c r="I10" s="322" t="s">
        <v>499</v>
      </c>
      <c r="J10" s="322" t="s">
        <v>500</v>
      </c>
      <c r="K10" s="322" t="s">
        <v>501</v>
      </c>
      <c r="L10" s="323">
        <v>2020051290057</v>
      </c>
      <c r="M10" s="322">
        <v>2</v>
      </c>
      <c r="N10" s="322">
        <v>4322</v>
      </c>
      <c r="O10" s="322" t="s">
        <v>503</v>
      </c>
      <c r="P10" s="322" t="s">
        <v>401</v>
      </c>
      <c r="Q10" s="322">
        <v>4</v>
      </c>
      <c r="R10" s="322" t="s">
        <v>190</v>
      </c>
      <c r="S10" s="322">
        <v>1</v>
      </c>
      <c r="T10" s="322" t="s">
        <v>481</v>
      </c>
      <c r="U10" s="322" t="s">
        <v>510</v>
      </c>
      <c r="V10" s="322" t="s">
        <v>210</v>
      </c>
      <c r="W10" s="259">
        <v>1</v>
      </c>
      <c r="X10" s="322" t="s">
        <v>324</v>
      </c>
      <c r="Y10" s="259">
        <v>0.1</v>
      </c>
      <c r="Z10" s="259">
        <v>0.1</v>
      </c>
      <c r="AA10" s="259">
        <v>0.4</v>
      </c>
      <c r="AB10" s="259">
        <v>0.4</v>
      </c>
      <c r="AC10" s="259">
        <v>0.3</v>
      </c>
      <c r="AD10" s="259">
        <v>0.2</v>
      </c>
      <c r="AE10" s="322">
        <v>0</v>
      </c>
      <c r="AF10" s="497">
        <v>100000000</v>
      </c>
      <c r="AG10" s="322" t="s">
        <v>169</v>
      </c>
      <c r="AH10" s="322" t="s">
        <v>155</v>
      </c>
      <c r="AI10" s="500">
        <v>17878000</v>
      </c>
      <c r="AJ10" s="388"/>
      <c r="AK10" s="499"/>
    </row>
    <row r="11" spans="1:37" s="254" customFormat="1" ht="99.75" x14ac:dyDescent="0.25">
      <c r="A11" s="322">
        <v>4</v>
      </c>
      <c r="B11" s="322" t="s">
        <v>137</v>
      </c>
      <c r="C11" s="322">
        <v>3</v>
      </c>
      <c r="D11" s="322">
        <v>43</v>
      </c>
      <c r="E11" s="322" t="s">
        <v>497</v>
      </c>
      <c r="F11" s="322">
        <v>2</v>
      </c>
      <c r="G11" s="322">
        <v>432</v>
      </c>
      <c r="H11" s="322" t="s">
        <v>498</v>
      </c>
      <c r="I11" s="322" t="s">
        <v>499</v>
      </c>
      <c r="J11" s="322" t="s">
        <v>500</v>
      </c>
      <c r="K11" s="322" t="s">
        <v>501</v>
      </c>
      <c r="L11" s="323">
        <v>2020051290057</v>
      </c>
      <c r="M11" s="322">
        <v>2</v>
      </c>
      <c r="N11" s="322">
        <v>4322</v>
      </c>
      <c r="O11" s="322" t="s">
        <v>503</v>
      </c>
      <c r="P11" s="322" t="s">
        <v>401</v>
      </c>
      <c r="Q11" s="322">
        <v>4</v>
      </c>
      <c r="R11" s="322" t="s">
        <v>190</v>
      </c>
      <c r="S11" s="322">
        <v>1</v>
      </c>
      <c r="T11" s="322" t="s">
        <v>481</v>
      </c>
      <c r="U11" s="322" t="s">
        <v>904</v>
      </c>
      <c r="V11" s="322" t="s">
        <v>210</v>
      </c>
      <c r="W11" s="259">
        <v>1</v>
      </c>
      <c r="X11" s="322" t="s">
        <v>324</v>
      </c>
      <c r="Y11" s="259">
        <v>0.1</v>
      </c>
      <c r="Z11" s="259">
        <v>0.1</v>
      </c>
      <c r="AA11" s="259">
        <v>0.4</v>
      </c>
      <c r="AB11" s="259">
        <v>0.4</v>
      </c>
      <c r="AC11" s="259">
        <v>0.3</v>
      </c>
      <c r="AD11" s="259">
        <v>0.2</v>
      </c>
      <c r="AE11" s="322">
        <v>0</v>
      </c>
      <c r="AF11" s="503">
        <v>75000000</v>
      </c>
      <c r="AG11" s="501" t="s">
        <v>169</v>
      </c>
      <c r="AH11" s="501" t="s">
        <v>155</v>
      </c>
      <c r="AI11" s="504">
        <v>60000000</v>
      </c>
      <c r="AJ11" s="388"/>
      <c r="AK11" s="499"/>
    </row>
    <row r="12" spans="1:37" s="254" customFormat="1" ht="57" x14ac:dyDescent="0.25">
      <c r="A12" s="322">
        <v>4</v>
      </c>
      <c r="B12" s="322" t="s">
        <v>137</v>
      </c>
      <c r="C12" s="322">
        <v>3</v>
      </c>
      <c r="D12" s="322">
        <v>43</v>
      </c>
      <c r="E12" s="322" t="s">
        <v>497</v>
      </c>
      <c r="F12" s="322">
        <v>2</v>
      </c>
      <c r="G12" s="322">
        <v>432</v>
      </c>
      <c r="H12" s="322" t="s">
        <v>498</v>
      </c>
      <c r="I12" s="322" t="s">
        <v>499</v>
      </c>
      <c r="J12" s="322" t="s">
        <v>500</v>
      </c>
      <c r="K12" s="322" t="s">
        <v>501</v>
      </c>
      <c r="L12" s="323">
        <v>2020051290057</v>
      </c>
      <c r="M12" s="322">
        <v>3</v>
      </c>
      <c r="N12" s="322">
        <v>4323</v>
      </c>
      <c r="O12" s="322" t="s">
        <v>504</v>
      </c>
      <c r="P12" s="322" t="s">
        <v>401</v>
      </c>
      <c r="Q12" s="322">
        <v>4</v>
      </c>
      <c r="R12" s="322" t="s">
        <v>190</v>
      </c>
      <c r="S12" s="322">
        <v>1</v>
      </c>
      <c r="T12" s="322" t="s">
        <v>481</v>
      </c>
      <c r="U12" s="322" t="s">
        <v>905</v>
      </c>
      <c r="V12" s="322" t="s">
        <v>210</v>
      </c>
      <c r="W12" s="259">
        <v>1</v>
      </c>
      <c r="X12" s="322" t="s">
        <v>324</v>
      </c>
      <c r="Y12" s="259">
        <v>0.1</v>
      </c>
      <c r="Z12" s="259">
        <v>0.1</v>
      </c>
      <c r="AA12" s="259">
        <v>0.4</v>
      </c>
      <c r="AB12" s="259">
        <v>0.4</v>
      </c>
      <c r="AC12" s="259">
        <v>0.3</v>
      </c>
      <c r="AD12" s="259">
        <v>0.2</v>
      </c>
      <c r="AE12" s="498">
        <v>0</v>
      </c>
      <c r="AF12" s="465">
        <v>267837113</v>
      </c>
      <c r="AG12" s="388" t="s">
        <v>473</v>
      </c>
      <c r="AH12" s="388" t="s">
        <v>155</v>
      </c>
      <c r="AI12" s="480">
        <v>26200600</v>
      </c>
      <c r="AJ12" s="388"/>
      <c r="AK12" s="506"/>
    </row>
    <row r="13" spans="1:37" s="254" customFormat="1" ht="57" x14ac:dyDescent="0.25">
      <c r="A13" s="322">
        <v>4</v>
      </c>
      <c r="B13" s="322" t="s">
        <v>137</v>
      </c>
      <c r="C13" s="322">
        <v>3</v>
      </c>
      <c r="D13" s="322">
        <v>43</v>
      </c>
      <c r="E13" s="322" t="s">
        <v>497</v>
      </c>
      <c r="F13" s="322">
        <v>2</v>
      </c>
      <c r="G13" s="322">
        <v>432</v>
      </c>
      <c r="H13" s="322" t="s">
        <v>498</v>
      </c>
      <c r="I13" s="322" t="s">
        <v>499</v>
      </c>
      <c r="J13" s="322" t="s">
        <v>500</v>
      </c>
      <c r="K13" s="322" t="s">
        <v>501</v>
      </c>
      <c r="L13" s="323">
        <v>2020051290057</v>
      </c>
      <c r="M13" s="322">
        <v>5</v>
      </c>
      <c r="N13" s="322">
        <v>4325</v>
      </c>
      <c r="O13" s="322" t="s">
        <v>505</v>
      </c>
      <c r="P13" s="322" t="s">
        <v>401</v>
      </c>
      <c r="Q13" s="322">
        <v>4</v>
      </c>
      <c r="R13" s="322" t="s">
        <v>190</v>
      </c>
      <c r="S13" s="322">
        <v>1</v>
      </c>
      <c r="T13" s="322" t="s">
        <v>481</v>
      </c>
      <c r="U13" s="322" t="s">
        <v>906</v>
      </c>
      <c r="V13" s="322" t="s">
        <v>210</v>
      </c>
      <c r="W13" s="259">
        <v>1</v>
      </c>
      <c r="X13" s="322" t="s">
        <v>324</v>
      </c>
      <c r="Y13" s="259">
        <v>0.1</v>
      </c>
      <c r="Z13" s="259">
        <v>0.1</v>
      </c>
      <c r="AA13" s="259">
        <v>0.4</v>
      </c>
      <c r="AB13" s="259">
        <v>0.4</v>
      </c>
      <c r="AC13" s="259">
        <v>0.3</v>
      </c>
      <c r="AD13" s="259">
        <v>0.2</v>
      </c>
      <c r="AE13" s="322">
        <v>0</v>
      </c>
      <c r="AF13" s="497">
        <v>10000000</v>
      </c>
      <c r="AG13" s="502" t="s">
        <v>907</v>
      </c>
      <c r="AH13" s="502" t="s">
        <v>317</v>
      </c>
      <c r="AI13" s="508">
        <v>0</v>
      </c>
      <c r="AJ13" s="388" t="s">
        <v>996</v>
      </c>
      <c r="AK13" s="506"/>
    </row>
    <row r="14" spans="1:37" x14ac:dyDescent="0.25">
      <c r="A14" s="204"/>
      <c r="B14" s="204"/>
      <c r="C14" s="204"/>
      <c r="D14" s="204"/>
      <c r="E14" s="204"/>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row>
    <row r="22" spans="21:21" x14ac:dyDescent="0.3">
      <c r="U22" s="77" t="str">
        <f t="shared" ref="U22:U24" si="0">+LOWER(U14)</f>
        <v/>
      </c>
    </row>
    <row r="23" spans="21:21" x14ac:dyDescent="0.3">
      <c r="U23" s="77" t="str">
        <f t="shared" si="0"/>
        <v/>
      </c>
    </row>
    <row r="24" spans="21:21" x14ac:dyDescent="0.3">
      <c r="U24" s="77" t="str">
        <f t="shared" si="0"/>
        <v/>
      </c>
    </row>
  </sheetData>
  <autoFilter ref="A8:AK13"/>
  <mergeCells count="13">
    <mergeCell ref="A1:AH4"/>
    <mergeCell ref="A7:T7"/>
    <mergeCell ref="U7:AE7"/>
    <mergeCell ref="AF7:AH7"/>
    <mergeCell ref="A5:B5"/>
    <mergeCell ref="C5:AJ5"/>
    <mergeCell ref="A6:B6"/>
    <mergeCell ref="C6:G6"/>
    <mergeCell ref="H6:J6"/>
    <mergeCell ref="K6:N6"/>
    <mergeCell ref="P6:T6"/>
    <mergeCell ref="W6:X6"/>
    <mergeCell ref="AA6:AJ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92D050"/>
  </sheetPr>
  <dimension ref="A1:AL26"/>
  <sheetViews>
    <sheetView showGridLines="0" topLeftCell="V1" zoomScale="80" zoomScaleNormal="80" workbookViewId="0">
      <selection activeCell="AD41" sqref="AD41"/>
    </sheetView>
  </sheetViews>
  <sheetFormatPr baseColWidth="10" defaultRowHeight="14.25" outlineLevelCol="1" x14ac:dyDescent="0.25"/>
  <cols>
    <col min="1" max="1" width="2.140625" style="78" bestFit="1" customWidth="1"/>
    <col min="2" max="2" width="30.7109375" style="78" customWidth="1"/>
    <col min="3" max="3" width="2" style="78" customWidth="1" outlineLevel="1"/>
    <col min="4" max="4" width="5" style="78" customWidth="1" outlineLevel="1"/>
    <col min="5" max="5" width="23.5703125" style="78" customWidth="1"/>
    <col min="6" max="6" width="2" style="78" customWidth="1" outlineLevel="1"/>
    <col min="7" max="7" width="5" style="78" customWidth="1" outlineLevel="1"/>
    <col min="8" max="8" width="19" style="78" customWidth="1"/>
    <col min="9" max="9" width="4.85546875" style="78" customWidth="1" outlineLevel="1"/>
    <col min="10" max="10" width="4.28515625" style="78" customWidth="1" outlineLevel="1"/>
    <col min="11" max="11" width="36.42578125" style="78" customWidth="1"/>
    <col min="12" max="12" width="16.5703125" style="78" customWidth="1"/>
    <col min="13" max="13" width="2" style="78" customWidth="1" outlineLevel="1"/>
    <col min="14" max="14" width="5" style="78" customWidth="1" outlineLevel="1"/>
    <col min="15" max="15" width="44" style="78" bestFit="1" customWidth="1"/>
    <col min="16" max="16" width="13.42578125" style="78" bestFit="1" customWidth="1"/>
    <col min="17" max="17" width="14.7109375" style="82" bestFit="1" customWidth="1"/>
    <col min="18" max="18" width="12.85546875" style="78" bestFit="1" customWidth="1"/>
    <col min="19" max="19" width="6.42578125" style="78" bestFit="1" customWidth="1"/>
    <col min="20" max="20" width="23.5703125" style="78" bestFit="1" customWidth="1"/>
    <col min="21" max="21" width="29.7109375" style="78" customWidth="1"/>
    <col min="22" max="22" width="16" style="82" bestFit="1" customWidth="1"/>
    <col min="23" max="23" width="9.140625" style="82" bestFit="1" customWidth="1"/>
    <col min="24" max="24" width="15.28515625" style="82" customWidth="1"/>
    <col min="25" max="30" width="10.85546875" style="82" customWidth="1"/>
    <col min="31" max="31" width="15.140625" style="78" hidden="1" customWidth="1" outlineLevel="1"/>
    <col min="32" max="32" width="13.140625" style="78" hidden="1" customWidth="1" outlineLevel="1"/>
    <col min="33" max="33" width="16.140625" style="78" customWidth="1" collapsed="1"/>
    <col min="34" max="34" width="21.7109375" style="78" bestFit="1" customWidth="1"/>
    <col min="35" max="35" width="15" style="82" customWidth="1"/>
    <col min="36" max="36" width="16.42578125" style="539" customWidth="1"/>
    <col min="37" max="37" width="42.85546875" style="78" customWidth="1"/>
    <col min="38" max="38" width="16.28515625" customWidth="1"/>
  </cols>
  <sheetData>
    <row r="1" spans="1:38" x14ac:dyDescent="0.25">
      <c r="A1" s="627" t="s">
        <v>0</v>
      </c>
      <c r="B1" s="628"/>
      <c r="C1" s="628"/>
      <c r="D1" s="628"/>
      <c r="E1" s="628"/>
      <c r="F1" s="628"/>
      <c r="G1" s="628"/>
      <c r="H1" s="628"/>
      <c r="I1" s="628"/>
      <c r="J1" s="628"/>
      <c r="K1" s="628"/>
      <c r="L1" s="628"/>
      <c r="M1" s="628"/>
      <c r="N1" s="628"/>
      <c r="O1" s="628"/>
      <c r="P1" s="628"/>
      <c r="Q1" s="628"/>
      <c r="R1" s="628"/>
      <c r="S1" s="628"/>
      <c r="T1" s="628"/>
      <c r="U1" s="628"/>
      <c r="V1" s="628"/>
      <c r="W1" s="628"/>
      <c r="X1" s="628"/>
      <c r="Y1" s="628"/>
      <c r="Z1" s="628"/>
      <c r="AA1" s="628"/>
      <c r="AB1" s="628"/>
      <c r="AC1" s="628"/>
      <c r="AD1" s="628"/>
      <c r="AE1" s="628"/>
      <c r="AF1" s="628"/>
      <c r="AG1" s="628"/>
      <c r="AH1" s="629"/>
      <c r="AK1" s="251"/>
    </row>
    <row r="2" spans="1:38" x14ac:dyDescent="0.25">
      <c r="A2" s="630"/>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c r="AH2" s="632"/>
      <c r="AK2" s="251"/>
    </row>
    <row r="3" spans="1:38" x14ac:dyDescent="0.25">
      <c r="A3" s="630"/>
      <c r="B3" s="631"/>
      <c r="C3" s="631"/>
      <c r="D3" s="631"/>
      <c r="E3" s="631"/>
      <c r="F3" s="631"/>
      <c r="G3" s="631"/>
      <c r="H3" s="631"/>
      <c r="I3" s="631"/>
      <c r="J3" s="631"/>
      <c r="K3" s="631"/>
      <c r="L3" s="631"/>
      <c r="M3" s="631"/>
      <c r="N3" s="631"/>
      <c r="O3" s="631"/>
      <c r="P3" s="631"/>
      <c r="Q3" s="631"/>
      <c r="R3" s="631"/>
      <c r="S3" s="631"/>
      <c r="T3" s="631"/>
      <c r="U3" s="631"/>
      <c r="V3" s="631"/>
      <c r="W3" s="631"/>
      <c r="X3" s="631"/>
      <c r="Y3" s="631"/>
      <c r="Z3" s="631"/>
      <c r="AA3" s="631"/>
      <c r="AB3" s="631"/>
      <c r="AC3" s="631"/>
      <c r="AD3" s="631"/>
      <c r="AE3" s="631"/>
      <c r="AF3" s="631"/>
      <c r="AG3" s="631"/>
      <c r="AH3" s="632"/>
      <c r="AK3" s="251"/>
    </row>
    <row r="4" spans="1:38" x14ac:dyDescent="0.25">
      <c r="A4" s="633"/>
      <c r="B4" s="634"/>
      <c r="C4" s="634"/>
      <c r="D4" s="634"/>
      <c r="E4" s="634"/>
      <c r="F4" s="634"/>
      <c r="G4" s="634"/>
      <c r="H4" s="634"/>
      <c r="I4" s="634"/>
      <c r="J4" s="634"/>
      <c r="K4" s="634"/>
      <c r="L4" s="634"/>
      <c r="M4" s="634"/>
      <c r="N4" s="634"/>
      <c r="O4" s="634"/>
      <c r="P4" s="634"/>
      <c r="Q4" s="634"/>
      <c r="R4" s="634"/>
      <c r="S4" s="634"/>
      <c r="T4" s="634"/>
      <c r="U4" s="634"/>
      <c r="V4" s="634"/>
      <c r="W4" s="634"/>
      <c r="X4" s="634"/>
      <c r="Y4" s="634"/>
      <c r="Z4" s="634"/>
      <c r="AA4" s="634"/>
      <c r="AB4" s="634"/>
      <c r="AC4" s="634"/>
      <c r="AD4" s="634"/>
      <c r="AE4" s="634"/>
      <c r="AF4" s="634"/>
      <c r="AG4" s="634"/>
      <c r="AH4" s="635"/>
      <c r="AK4" s="251"/>
    </row>
    <row r="5" spans="1:38" ht="13.5" x14ac:dyDescent="0.25">
      <c r="A5" s="571" t="s">
        <v>5</v>
      </c>
      <c r="B5" s="572"/>
      <c r="C5" s="573" t="s">
        <v>6</v>
      </c>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573"/>
      <c r="AK5" s="573"/>
    </row>
    <row r="6" spans="1:38" ht="33.75" customHeight="1" x14ac:dyDescent="0.25">
      <c r="A6" s="576" t="s">
        <v>7</v>
      </c>
      <c r="B6" s="576"/>
      <c r="C6" s="577">
        <v>2024</v>
      </c>
      <c r="D6" s="577"/>
      <c r="E6" s="577"/>
      <c r="F6" s="577"/>
      <c r="G6" s="577"/>
      <c r="H6" s="577" t="s">
        <v>8</v>
      </c>
      <c r="I6" s="577"/>
      <c r="J6" s="577"/>
      <c r="K6" s="577" t="s">
        <v>506</v>
      </c>
      <c r="L6" s="577"/>
      <c r="M6" s="577"/>
      <c r="N6" s="577"/>
      <c r="O6" s="247" t="s">
        <v>10</v>
      </c>
      <c r="P6" s="577" t="s">
        <v>930</v>
      </c>
      <c r="Q6" s="577"/>
      <c r="R6" s="577"/>
      <c r="S6" s="577"/>
      <c r="T6" s="577"/>
      <c r="U6" s="5" t="s">
        <v>11</v>
      </c>
      <c r="V6" s="6">
        <v>45503</v>
      </c>
      <c r="W6" s="600" t="s">
        <v>1053</v>
      </c>
      <c r="X6" s="602"/>
      <c r="Y6" s="249"/>
      <c r="Z6" s="248"/>
      <c r="AA6" s="601"/>
      <c r="AB6" s="601"/>
      <c r="AC6" s="601"/>
      <c r="AD6" s="601"/>
      <c r="AE6" s="599"/>
      <c r="AF6" s="599"/>
      <c r="AG6" s="599"/>
      <c r="AH6" s="599"/>
      <c r="AI6" s="599"/>
      <c r="AJ6" s="599"/>
      <c r="AK6" s="592"/>
    </row>
    <row r="7" spans="1:38" x14ac:dyDescent="0.3">
      <c r="A7" s="642"/>
      <c r="B7" s="642"/>
      <c r="C7" s="642"/>
      <c r="D7" s="642"/>
      <c r="E7" s="642"/>
      <c r="F7" s="642"/>
      <c r="G7" s="642"/>
      <c r="H7" s="642"/>
      <c r="I7" s="642"/>
      <c r="J7" s="642"/>
      <c r="K7" s="642"/>
      <c r="L7" s="642"/>
      <c r="M7" s="642"/>
      <c r="N7" s="642"/>
      <c r="O7" s="642"/>
      <c r="P7" s="642"/>
      <c r="Q7" s="642"/>
      <c r="R7" s="642"/>
      <c r="S7" s="642"/>
      <c r="T7" s="642"/>
      <c r="U7" s="588" t="s">
        <v>12</v>
      </c>
      <c r="V7" s="588"/>
      <c r="W7" s="588"/>
      <c r="X7" s="588"/>
      <c r="Y7" s="589"/>
      <c r="Z7" s="589"/>
      <c r="AA7" s="589"/>
      <c r="AB7" s="589"/>
      <c r="AC7" s="589"/>
      <c r="AD7" s="589"/>
      <c r="AE7" s="589"/>
      <c r="AF7" s="250"/>
      <c r="AG7" s="590" t="s">
        <v>13</v>
      </c>
      <c r="AH7" s="590"/>
      <c r="AI7" s="590"/>
      <c r="AJ7" s="590"/>
      <c r="AK7" s="124"/>
    </row>
    <row r="8" spans="1:38" ht="54" x14ac:dyDescent="0.25">
      <c r="A8" s="1" t="s">
        <v>15</v>
      </c>
      <c r="B8" s="1" t="s">
        <v>16</v>
      </c>
      <c r="C8" s="1" t="s">
        <v>15</v>
      </c>
      <c r="D8" s="1" t="s">
        <v>17</v>
      </c>
      <c r="E8" s="1" t="s">
        <v>18</v>
      </c>
      <c r="F8" s="1" t="s">
        <v>15</v>
      </c>
      <c r="G8" s="1" t="s">
        <v>17</v>
      </c>
      <c r="H8" s="1" t="s">
        <v>19</v>
      </c>
      <c r="I8" s="1" t="s">
        <v>20</v>
      </c>
      <c r="J8" s="1" t="s">
        <v>21</v>
      </c>
      <c r="K8" s="1" t="s">
        <v>22</v>
      </c>
      <c r="L8" s="1" t="s">
        <v>23</v>
      </c>
      <c r="M8" s="1" t="s">
        <v>15</v>
      </c>
      <c r="N8" s="1" t="s">
        <v>17</v>
      </c>
      <c r="O8" s="1" t="s">
        <v>24</v>
      </c>
      <c r="P8" s="1" t="s">
        <v>25</v>
      </c>
      <c r="Q8" s="1" t="s">
        <v>26</v>
      </c>
      <c r="R8" s="1" t="s">
        <v>27</v>
      </c>
      <c r="S8" s="1" t="s">
        <v>28</v>
      </c>
      <c r="T8" s="1" t="s">
        <v>29</v>
      </c>
      <c r="U8" s="8" t="s">
        <v>30</v>
      </c>
      <c r="V8" s="8" t="s">
        <v>31</v>
      </c>
      <c r="W8" s="8" t="s">
        <v>32</v>
      </c>
      <c r="X8" s="8" t="s">
        <v>33</v>
      </c>
      <c r="Y8" s="9" t="s">
        <v>34</v>
      </c>
      <c r="Z8" s="10" t="s">
        <v>983</v>
      </c>
      <c r="AA8" s="10" t="s">
        <v>35</v>
      </c>
      <c r="AB8" s="10" t="s">
        <v>1046</v>
      </c>
      <c r="AC8" s="11" t="s">
        <v>36</v>
      </c>
      <c r="AD8" s="12" t="s">
        <v>37</v>
      </c>
      <c r="AE8" s="84" t="s">
        <v>38</v>
      </c>
      <c r="AF8" s="85" t="s">
        <v>39</v>
      </c>
      <c r="AG8" s="16" t="s">
        <v>40</v>
      </c>
      <c r="AH8" s="125" t="s">
        <v>41</v>
      </c>
      <c r="AI8" s="16" t="s">
        <v>42</v>
      </c>
      <c r="AJ8" s="540" t="s">
        <v>43</v>
      </c>
      <c r="AK8" s="246" t="s">
        <v>14</v>
      </c>
    </row>
    <row r="9" spans="1:38" s="332" customFormat="1" ht="57" x14ac:dyDescent="0.25">
      <c r="A9" s="73">
        <v>4</v>
      </c>
      <c r="B9" s="73" t="s">
        <v>137</v>
      </c>
      <c r="C9" s="73">
        <v>2</v>
      </c>
      <c r="D9" s="73" t="s">
        <v>138</v>
      </c>
      <c r="E9" s="73" t="s">
        <v>139</v>
      </c>
      <c r="F9" s="73">
        <v>1</v>
      </c>
      <c r="G9" s="73" t="s">
        <v>140</v>
      </c>
      <c r="H9" s="73" t="s">
        <v>141</v>
      </c>
      <c r="I9" s="73">
        <v>17</v>
      </c>
      <c r="J9" s="73"/>
      <c r="K9" s="73" t="s">
        <v>507</v>
      </c>
      <c r="L9" s="183">
        <v>2020051290056</v>
      </c>
      <c r="M9" s="73">
        <v>2</v>
      </c>
      <c r="N9" s="73">
        <v>4212</v>
      </c>
      <c r="O9" s="73" t="s">
        <v>508</v>
      </c>
      <c r="P9" s="73" t="s">
        <v>50</v>
      </c>
      <c r="Q9" s="72">
        <v>4</v>
      </c>
      <c r="R9" s="73" t="s">
        <v>51</v>
      </c>
      <c r="S9" s="327">
        <v>1</v>
      </c>
      <c r="T9" s="73" t="s">
        <v>509</v>
      </c>
      <c r="U9" s="73" t="s">
        <v>511</v>
      </c>
      <c r="V9" s="72" t="s">
        <v>50</v>
      </c>
      <c r="W9" s="62">
        <v>20</v>
      </c>
      <c r="X9" s="328" t="s">
        <v>172</v>
      </c>
      <c r="Y9" s="62">
        <v>4</v>
      </c>
      <c r="Z9" s="62">
        <v>4</v>
      </c>
      <c r="AA9" s="227">
        <v>7</v>
      </c>
      <c r="AB9" s="227">
        <v>7</v>
      </c>
      <c r="AC9" s="227">
        <v>6</v>
      </c>
      <c r="AD9" s="227">
        <v>3</v>
      </c>
      <c r="AE9" s="329">
        <v>0</v>
      </c>
      <c r="AF9" s="329">
        <v>0</v>
      </c>
      <c r="AG9" s="330">
        <v>40000000</v>
      </c>
      <c r="AH9" s="331" t="s">
        <v>221</v>
      </c>
      <c r="AI9" s="242" t="s">
        <v>155</v>
      </c>
      <c r="AJ9" s="541">
        <v>0</v>
      </c>
      <c r="AK9" s="180"/>
      <c r="AL9" s="537"/>
    </row>
    <row r="10" spans="1:38" s="332" customFormat="1" ht="57" x14ac:dyDescent="0.25">
      <c r="A10" s="73">
        <v>4</v>
      </c>
      <c r="B10" s="73" t="s">
        <v>137</v>
      </c>
      <c r="C10" s="73">
        <v>2</v>
      </c>
      <c r="D10" s="73" t="s">
        <v>138</v>
      </c>
      <c r="E10" s="73" t="s">
        <v>139</v>
      </c>
      <c r="F10" s="73">
        <v>1</v>
      </c>
      <c r="G10" s="73" t="s">
        <v>140</v>
      </c>
      <c r="H10" s="73" t="s">
        <v>141</v>
      </c>
      <c r="I10" s="73">
        <v>17</v>
      </c>
      <c r="J10" s="73"/>
      <c r="K10" s="73" t="s">
        <v>507</v>
      </c>
      <c r="L10" s="183">
        <v>2020051290056</v>
      </c>
      <c r="M10" s="73">
        <v>2</v>
      </c>
      <c r="N10" s="73">
        <v>4212</v>
      </c>
      <c r="O10" s="73" t="s">
        <v>508</v>
      </c>
      <c r="P10" s="73" t="s">
        <v>50</v>
      </c>
      <c r="Q10" s="72">
        <v>4</v>
      </c>
      <c r="R10" s="73" t="s">
        <v>1000</v>
      </c>
      <c r="S10" s="327">
        <v>1</v>
      </c>
      <c r="T10" s="73" t="s">
        <v>509</v>
      </c>
      <c r="U10" s="73" t="s">
        <v>512</v>
      </c>
      <c r="V10" s="212" t="s">
        <v>210</v>
      </c>
      <c r="W10" s="189">
        <v>1</v>
      </c>
      <c r="X10" s="328" t="s">
        <v>172</v>
      </c>
      <c r="Y10" s="189">
        <v>1</v>
      </c>
      <c r="Z10" s="189">
        <v>1</v>
      </c>
      <c r="AA10" s="189">
        <v>1</v>
      </c>
      <c r="AB10" s="189">
        <v>1</v>
      </c>
      <c r="AC10" s="189">
        <v>1</v>
      </c>
      <c r="AD10" s="189">
        <v>1</v>
      </c>
      <c r="AE10" s="189">
        <v>0</v>
      </c>
      <c r="AF10" s="329">
        <v>0</v>
      </c>
      <c r="AG10" s="330">
        <v>22000000</v>
      </c>
      <c r="AH10" s="331" t="s">
        <v>221</v>
      </c>
      <c r="AI10" s="242" t="s">
        <v>155</v>
      </c>
      <c r="AJ10" s="542">
        <v>40378007</v>
      </c>
      <c r="AK10" s="538"/>
      <c r="AL10" s="537"/>
    </row>
    <row r="11" spans="1:38" s="332" customFormat="1" ht="71.25" x14ac:dyDescent="0.25">
      <c r="A11" s="73">
        <v>4</v>
      </c>
      <c r="B11" s="73" t="s">
        <v>137</v>
      </c>
      <c r="C11" s="73">
        <v>2</v>
      </c>
      <c r="D11" s="73" t="s">
        <v>138</v>
      </c>
      <c r="E11" s="73" t="s">
        <v>139</v>
      </c>
      <c r="F11" s="73">
        <v>1</v>
      </c>
      <c r="G11" s="73" t="s">
        <v>140</v>
      </c>
      <c r="H11" s="73" t="s">
        <v>141</v>
      </c>
      <c r="I11" s="73">
        <v>17</v>
      </c>
      <c r="J11" s="73"/>
      <c r="K11" s="73" t="s">
        <v>507</v>
      </c>
      <c r="L11" s="183">
        <v>2020051290056</v>
      </c>
      <c r="M11" s="73">
        <v>2</v>
      </c>
      <c r="N11" s="73">
        <v>4212</v>
      </c>
      <c r="O11" s="73" t="s">
        <v>508</v>
      </c>
      <c r="P11" s="73" t="s">
        <v>210</v>
      </c>
      <c r="Q11" s="333">
        <v>1</v>
      </c>
      <c r="R11" s="73" t="s">
        <v>1000</v>
      </c>
      <c r="S11" s="327">
        <v>1</v>
      </c>
      <c r="T11" s="73" t="s">
        <v>509</v>
      </c>
      <c r="U11" s="73" t="s">
        <v>1001</v>
      </c>
      <c r="V11" s="212" t="s">
        <v>210</v>
      </c>
      <c r="W11" s="189">
        <v>1</v>
      </c>
      <c r="X11" s="328" t="s">
        <v>172</v>
      </c>
      <c r="Y11" s="189">
        <v>1</v>
      </c>
      <c r="Z11" s="189">
        <v>1</v>
      </c>
      <c r="AA11" s="189">
        <v>1</v>
      </c>
      <c r="AB11" s="189">
        <v>1</v>
      </c>
      <c r="AC11" s="189">
        <v>1</v>
      </c>
      <c r="AD11" s="189">
        <v>1</v>
      </c>
      <c r="AE11" s="189">
        <v>0</v>
      </c>
      <c r="AF11" s="329">
        <v>0</v>
      </c>
      <c r="AG11" s="330">
        <v>35717793</v>
      </c>
      <c r="AH11" s="331" t="s">
        <v>327</v>
      </c>
      <c r="AI11" s="242" t="s">
        <v>155</v>
      </c>
      <c r="AJ11" s="542">
        <v>21733333</v>
      </c>
      <c r="AK11" s="538"/>
      <c r="AL11" s="537"/>
    </row>
    <row r="12" spans="1:38" s="332" customFormat="1" ht="57" x14ac:dyDescent="0.25">
      <c r="A12" s="73">
        <v>4</v>
      </c>
      <c r="B12" s="73" t="s">
        <v>137</v>
      </c>
      <c r="C12" s="73">
        <v>2</v>
      </c>
      <c r="D12" s="73" t="s">
        <v>138</v>
      </c>
      <c r="E12" s="73" t="s">
        <v>139</v>
      </c>
      <c r="F12" s="73">
        <v>1</v>
      </c>
      <c r="G12" s="73" t="s">
        <v>140</v>
      </c>
      <c r="H12" s="73" t="s">
        <v>141</v>
      </c>
      <c r="I12" s="73">
        <v>17</v>
      </c>
      <c r="J12" s="73"/>
      <c r="K12" s="73" t="s">
        <v>507</v>
      </c>
      <c r="L12" s="183">
        <v>2020051290056</v>
      </c>
      <c r="M12" s="73">
        <v>2</v>
      </c>
      <c r="N12" s="73">
        <v>4212</v>
      </c>
      <c r="O12" s="73" t="s">
        <v>508</v>
      </c>
      <c r="P12" s="73" t="s">
        <v>210</v>
      </c>
      <c r="Q12" s="333">
        <v>1</v>
      </c>
      <c r="R12" s="73" t="s">
        <v>1000</v>
      </c>
      <c r="S12" s="327">
        <v>1</v>
      </c>
      <c r="T12" s="73" t="s">
        <v>509</v>
      </c>
      <c r="U12" s="73" t="s">
        <v>1002</v>
      </c>
      <c r="V12" s="212" t="s">
        <v>210</v>
      </c>
      <c r="W12" s="189">
        <v>1</v>
      </c>
      <c r="X12" s="328" t="s">
        <v>172</v>
      </c>
      <c r="Y12" s="189">
        <v>1</v>
      </c>
      <c r="Z12" s="189">
        <v>1</v>
      </c>
      <c r="AA12" s="189">
        <v>1</v>
      </c>
      <c r="AB12" s="189">
        <v>1</v>
      </c>
      <c r="AC12" s="189">
        <v>1</v>
      </c>
      <c r="AD12" s="189">
        <v>1</v>
      </c>
      <c r="AE12" s="189">
        <v>0</v>
      </c>
      <c r="AF12" s="329">
        <v>0</v>
      </c>
      <c r="AG12" s="330">
        <v>97408253</v>
      </c>
      <c r="AH12" s="331" t="s">
        <v>1003</v>
      </c>
      <c r="AI12" s="242" t="s">
        <v>155</v>
      </c>
      <c r="AJ12" s="543">
        <v>57531934</v>
      </c>
      <c r="AK12" s="538"/>
      <c r="AL12" s="537"/>
    </row>
    <row r="13" spans="1:38" s="332" customFormat="1" ht="57" x14ac:dyDescent="0.25">
      <c r="A13" s="73">
        <v>4</v>
      </c>
      <c r="B13" s="73" t="s">
        <v>137</v>
      </c>
      <c r="C13" s="73">
        <v>2</v>
      </c>
      <c r="D13" s="73" t="s">
        <v>138</v>
      </c>
      <c r="E13" s="73" t="s">
        <v>139</v>
      </c>
      <c r="F13" s="73">
        <v>2</v>
      </c>
      <c r="G13" s="73" t="s">
        <v>513</v>
      </c>
      <c r="H13" s="73" t="s">
        <v>514</v>
      </c>
      <c r="I13" s="73">
        <v>8</v>
      </c>
      <c r="J13" s="73">
        <v>1</v>
      </c>
      <c r="K13" s="73" t="s">
        <v>515</v>
      </c>
      <c r="L13" s="325">
        <v>2020051290037</v>
      </c>
      <c r="M13" s="73">
        <v>1</v>
      </c>
      <c r="N13" s="73">
        <v>4221</v>
      </c>
      <c r="O13" s="73" t="s">
        <v>516</v>
      </c>
      <c r="P13" s="73" t="s">
        <v>210</v>
      </c>
      <c r="Q13" s="72">
        <v>1</v>
      </c>
      <c r="R13" s="73" t="s">
        <v>100</v>
      </c>
      <c r="S13" s="327">
        <v>1</v>
      </c>
      <c r="T13" s="73" t="s">
        <v>509</v>
      </c>
      <c r="U13" s="73" t="s">
        <v>1004</v>
      </c>
      <c r="V13" s="72" t="s">
        <v>50</v>
      </c>
      <c r="W13" s="62">
        <v>20</v>
      </c>
      <c r="X13" s="328" t="s">
        <v>172</v>
      </c>
      <c r="Y13" s="62">
        <v>6</v>
      </c>
      <c r="Z13" s="62">
        <v>4</v>
      </c>
      <c r="AA13" s="227">
        <v>5</v>
      </c>
      <c r="AB13" s="227">
        <v>9</v>
      </c>
      <c r="AC13" s="227">
        <v>5</v>
      </c>
      <c r="AD13" s="227">
        <v>4</v>
      </c>
      <c r="AE13" s="329">
        <v>0</v>
      </c>
      <c r="AF13" s="329">
        <v>0</v>
      </c>
      <c r="AG13" s="330">
        <v>68442201</v>
      </c>
      <c r="AH13" s="331" t="s">
        <v>1005</v>
      </c>
      <c r="AI13" s="242" t="s">
        <v>155</v>
      </c>
      <c r="AJ13" s="542">
        <v>28533334</v>
      </c>
      <c r="AK13" s="180"/>
      <c r="AL13" s="537"/>
    </row>
    <row r="14" spans="1:38" s="332" customFormat="1" ht="57" x14ac:dyDescent="0.25">
      <c r="A14" s="73">
        <v>4</v>
      </c>
      <c r="B14" s="73" t="s">
        <v>137</v>
      </c>
      <c r="C14" s="73">
        <v>2</v>
      </c>
      <c r="D14" s="73" t="s">
        <v>138</v>
      </c>
      <c r="E14" s="73" t="s">
        <v>139</v>
      </c>
      <c r="F14" s="73">
        <v>2</v>
      </c>
      <c r="G14" s="73" t="s">
        <v>513</v>
      </c>
      <c r="H14" s="73" t="s">
        <v>514</v>
      </c>
      <c r="I14" s="73">
        <v>8</v>
      </c>
      <c r="J14" s="73">
        <v>1</v>
      </c>
      <c r="K14" s="73" t="s">
        <v>515</v>
      </c>
      <c r="L14" s="325">
        <v>2020051290037</v>
      </c>
      <c r="M14" s="73">
        <v>1</v>
      </c>
      <c r="N14" s="73">
        <v>4221</v>
      </c>
      <c r="O14" s="73" t="s">
        <v>516</v>
      </c>
      <c r="P14" s="73" t="s">
        <v>210</v>
      </c>
      <c r="Q14" s="72">
        <v>1</v>
      </c>
      <c r="R14" s="73" t="s">
        <v>100</v>
      </c>
      <c r="S14" s="327">
        <v>1</v>
      </c>
      <c r="T14" s="73" t="s">
        <v>509</v>
      </c>
      <c r="U14" s="73" t="s">
        <v>517</v>
      </c>
      <c r="V14" s="72" t="s">
        <v>50</v>
      </c>
      <c r="W14" s="62">
        <v>12</v>
      </c>
      <c r="X14" s="328" t="s">
        <v>172</v>
      </c>
      <c r="Y14" s="62">
        <v>2</v>
      </c>
      <c r="Z14" s="62">
        <v>3</v>
      </c>
      <c r="AA14" s="227">
        <v>3</v>
      </c>
      <c r="AB14" s="227">
        <v>5</v>
      </c>
      <c r="AC14" s="227">
        <v>2</v>
      </c>
      <c r="AD14" s="227">
        <v>5</v>
      </c>
      <c r="AE14" s="329">
        <v>0</v>
      </c>
      <c r="AF14" s="329">
        <v>0</v>
      </c>
      <c r="AG14" s="330">
        <v>181673133</v>
      </c>
      <c r="AH14" s="331" t="s">
        <v>1006</v>
      </c>
      <c r="AI14" s="242" t="s">
        <v>155</v>
      </c>
      <c r="AJ14" s="542">
        <v>48010600</v>
      </c>
      <c r="AK14" s="180"/>
      <c r="AL14" s="537"/>
    </row>
    <row r="15" spans="1:38" s="332" customFormat="1" ht="57" x14ac:dyDescent="0.25">
      <c r="A15" s="73">
        <v>4</v>
      </c>
      <c r="B15" s="73" t="s">
        <v>137</v>
      </c>
      <c r="C15" s="73">
        <v>2</v>
      </c>
      <c r="D15" s="73" t="s">
        <v>138</v>
      </c>
      <c r="E15" s="73" t="s">
        <v>139</v>
      </c>
      <c r="F15" s="73">
        <v>2</v>
      </c>
      <c r="G15" s="73" t="s">
        <v>513</v>
      </c>
      <c r="H15" s="73" t="s">
        <v>514</v>
      </c>
      <c r="I15" s="73">
        <v>8</v>
      </c>
      <c r="J15" s="73">
        <v>1</v>
      </c>
      <c r="K15" s="73" t="s">
        <v>515</v>
      </c>
      <c r="L15" s="325">
        <v>2020051290037</v>
      </c>
      <c r="M15" s="73">
        <v>1</v>
      </c>
      <c r="N15" s="73">
        <v>4221</v>
      </c>
      <c r="O15" s="73" t="s">
        <v>516</v>
      </c>
      <c r="P15" s="73" t="s">
        <v>210</v>
      </c>
      <c r="Q15" s="72">
        <v>1</v>
      </c>
      <c r="R15" s="73" t="s">
        <v>100</v>
      </c>
      <c r="S15" s="327">
        <v>1</v>
      </c>
      <c r="T15" s="73" t="s">
        <v>509</v>
      </c>
      <c r="U15" s="73" t="s">
        <v>518</v>
      </c>
      <c r="V15" s="212" t="s">
        <v>210</v>
      </c>
      <c r="W15" s="189">
        <v>1</v>
      </c>
      <c r="X15" s="328" t="s">
        <v>172</v>
      </c>
      <c r="Y15" s="189">
        <v>0</v>
      </c>
      <c r="Z15" s="189">
        <v>1</v>
      </c>
      <c r="AA15" s="189">
        <v>0.2</v>
      </c>
      <c r="AB15" s="189">
        <v>0.2</v>
      </c>
      <c r="AC15" s="189">
        <v>0.3</v>
      </c>
      <c r="AD15" s="189">
        <v>0.5</v>
      </c>
      <c r="AE15" s="329">
        <v>0</v>
      </c>
      <c r="AF15" s="329">
        <v>0</v>
      </c>
      <c r="AG15" s="330">
        <v>160000000</v>
      </c>
      <c r="AH15" s="331" t="s">
        <v>1007</v>
      </c>
      <c r="AI15" s="242" t="s">
        <v>155</v>
      </c>
      <c r="AJ15" s="542">
        <f>40378007</f>
        <v>40378007</v>
      </c>
      <c r="AK15" s="538"/>
      <c r="AL15" s="537"/>
    </row>
    <row r="16" spans="1:38" s="332" customFormat="1" ht="71.25" x14ac:dyDescent="0.25">
      <c r="A16" s="73">
        <v>4</v>
      </c>
      <c r="B16" s="73" t="s">
        <v>137</v>
      </c>
      <c r="C16" s="73">
        <v>2</v>
      </c>
      <c r="D16" s="73" t="s">
        <v>138</v>
      </c>
      <c r="E16" s="73" t="s">
        <v>139</v>
      </c>
      <c r="F16" s="73">
        <v>2</v>
      </c>
      <c r="G16" s="73" t="s">
        <v>513</v>
      </c>
      <c r="H16" s="73" t="s">
        <v>514</v>
      </c>
      <c r="I16" s="73">
        <v>8</v>
      </c>
      <c r="J16" s="73">
        <v>1</v>
      </c>
      <c r="K16" s="73" t="s">
        <v>515</v>
      </c>
      <c r="L16" s="325">
        <v>2020051290037</v>
      </c>
      <c r="M16" s="73">
        <v>1</v>
      </c>
      <c r="N16" s="73">
        <v>4221</v>
      </c>
      <c r="O16" s="73" t="s">
        <v>516</v>
      </c>
      <c r="P16" s="73" t="s">
        <v>50</v>
      </c>
      <c r="Q16" s="72">
        <v>1</v>
      </c>
      <c r="R16" s="326" t="s">
        <v>51</v>
      </c>
      <c r="S16" s="327">
        <v>1</v>
      </c>
      <c r="T16" s="73" t="s">
        <v>509</v>
      </c>
      <c r="U16" s="73" t="s">
        <v>519</v>
      </c>
      <c r="V16" s="72" t="s">
        <v>50</v>
      </c>
      <c r="W16" s="334">
        <v>1</v>
      </c>
      <c r="X16" s="326" t="s">
        <v>51</v>
      </c>
      <c r="Y16" s="229">
        <v>0</v>
      </c>
      <c r="Z16" s="189">
        <v>0</v>
      </c>
      <c r="AA16" s="229">
        <v>0</v>
      </c>
      <c r="AB16" s="229">
        <v>0</v>
      </c>
      <c r="AC16" s="229">
        <v>0</v>
      </c>
      <c r="AD16" s="335">
        <v>1</v>
      </c>
      <c r="AE16" s="329">
        <v>0</v>
      </c>
      <c r="AF16" s="329">
        <v>0</v>
      </c>
      <c r="AG16" s="330">
        <v>11127633</v>
      </c>
      <c r="AH16" s="331" t="s">
        <v>196</v>
      </c>
      <c r="AI16" s="242" t="s">
        <v>155</v>
      </c>
      <c r="AJ16" s="541">
        <v>0</v>
      </c>
      <c r="AK16" s="180"/>
      <c r="AL16" s="537"/>
    </row>
    <row r="17" spans="1:38" s="332" customFormat="1" ht="57" x14ac:dyDescent="0.25">
      <c r="A17" s="73">
        <v>4</v>
      </c>
      <c r="B17" s="73" t="s">
        <v>137</v>
      </c>
      <c r="C17" s="73">
        <v>2</v>
      </c>
      <c r="D17" s="73" t="s">
        <v>138</v>
      </c>
      <c r="E17" s="73" t="s">
        <v>139</v>
      </c>
      <c r="F17" s="73">
        <v>2</v>
      </c>
      <c r="G17" s="73" t="s">
        <v>513</v>
      </c>
      <c r="H17" s="73" t="s">
        <v>514</v>
      </c>
      <c r="I17" s="73">
        <v>8</v>
      </c>
      <c r="J17" s="73">
        <v>1</v>
      </c>
      <c r="K17" s="73" t="s">
        <v>515</v>
      </c>
      <c r="L17" s="325">
        <v>2020051290037</v>
      </c>
      <c r="M17" s="73">
        <v>1</v>
      </c>
      <c r="N17" s="73">
        <v>4221</v>
      </c>
      <c r="O17" s="73" t="s">
        <v>516</v>
      </c>
      <c r="P17" s="73" t="s">
        <v>210</v>
      </c>
      <c r="Q17" s="72">
        <v>1</v>
      </c>
      <c r="R17" s="326" t="s">
        <v>238</v>
      </c>
      <c r="S17" s="327">
        <v>1</v>
      </c>
      <c r="T17" s="73" t="s">
        <v>509</v>
      </c>
      <c r="U17" s="73" t="s">
        <v>1008</v>
      </c>
      <c r="V17" s="72" t="s">
        <v>210</v>
      </c>
      <c r="W17" s="189">
        <v>1</v>
      </c>
      <c r="X17" s="328" t="s">
        <v>172</v>
      </c>
      <c r="Y17" s="189">
        <v>1</v>
      </c>
      <c r="Z17" s="189">
        <v>1</v>
      </c>
      <c r="AA17" s="189">
        <v>1</v>
      </c>
      <c r="AB17" s="189">
        <v>1</v>
      </c>
      <c r="AC17" s="189">
        <v>1</v>
      </c>
      <c r="AD17" s="189">
        <v>1</v>
      </c>
      <c r="AE17" s="329">
        <v>0</v>
      </c>
      <c r="AF17" s="329">
        <v>0</v>
      </c>
      <c r="AG17" s="330">
        <v>176325533</v>
      </c>
      <c r="AH17" s="331" t="s">
        <v>470</v>
      </c>
      <c r="AI17" s="242" t="s">
        <v>155</v>
      </c>
      <c r="AJ17" s="541">
        <v>116861065</v>
      </c>
      <c r="AK17" s="180"/>
      <c r="AL17" s="537"/>
    </row>
    <row r="18" spans="1:38" s="332" customFormat="1" ht="57" x14ac:dyDescent="0.25">
      <c r="A18" s="73">
        <v>4</v>
      </c>
      <c r="B18" s="73" t="s">
        <v>137</v>
      </c>
      <c r="C18" s="73">
        <v>2</v>
      </c>
      <c r="D18" s="73" t="s">
        <v>138</v>
      </c>
      <c r="E18" s="73" t="s">
        <v>139</v>
      </c>
      <c r="F18" s="73">
        <v>2</v>
      </c>
      <c r="G18" s="73" t="s">
        <v>513</v>
      </c>
      <c r="H18" s="73" t="s">
        <v>514</v>
      </c>
      <c r="I18" s="73">
        <v>8</v>
      </c>
      <c r="J18" s="73">
        <v>1</v>
      </c>
      <c r="K18" s="73" t="s">
        <v>515</v>
      </c>
      <c r="L18" s="325">
        <v>2020051290037</v>
      </c>
      <c r="M18" s="73">
        <v>1</v>
      </c>
      <c r="N18" s="73">
        <v>4221</v>
      </c>
      <c r="O18" s="73" t="s">
        <v>516</v>
      </c>
      <c r="P18" s="73" t="s">
        <v>210</v>
      </c>
      <c r="Q18" s="72">
        <v>1</v>
      </c>
      <c r="R18" s="326" t="s">
        <v>238</v>
      </c>
      <c r="S18" s="327">
        <v>1</v>
      </c>
      <c r="T18" s="73" t="s">
        <v>509</v>
      </c>
      <c r="U18" s="73" t="s">
        <v>1009</v>
      </c>
      <c r="V18" s="72" t="s">
        <v>210</v>
      </c>
      <c r="W18" s="189">
        <v>1</v>
      </c>
      <c r="X18" s="328" t="s">
        <v>172</v>
      </c>
      <c r="Y18" s="189">
        <v>1</v>
      </c>
      <c r="Z18" s="189">
        <v>1</v>
      </c>
      <c r="AA18" s="189">
        <v>1</v>
      </c>
      <c r="AB18" s="189">
        <v>1</v>
      </c>
      <c r="AC18" s="189">
        <v>1</v>
      </c>
      <c r="AD18" s="189">
        <v>1</v>
      </c>
      <c r="AE18" s="329">
        <v>0</v>
      </c>
      <c r="AF18" s="329">
        <v>0</v>
      </c>
      <c r="AG18" s="330">
        <v>124139100</v>
      </c>
      <c r="AH18" s="331" t="s">
        <v>470</v>
      </c>
      <c r="AI18" s="242" t="s">
        <v>155</v>
      </c>
      <c r="AJ18" s="541">
        <v>50878200</v>
      </c>
      <c r="AK18" s="180"/>
      <c r="AL18" s="537"/>
    </row>
    <row r="19" spans="1:38" s="332" customFormat="1" ht="57" x14ac:dyDescent="0.25">
      <c r="A19" s="73">
        <v>4</v>
      </c>
      <c r="B19" s="73" t="s">
        <v>137</v>
      </c>
      <c r="C19" s="73">
        <v>2</v>
      </c>
      <c r="D19" s="73" t="s">
        <v>138</v>
      </c>
      <c r="E19" s="73" t="s">
        <v>139</v>
      </c>
      <c r="F19" s="325">
        <v>3</v>
      </c>
      <c r="G19" s="73" t="s">
        <v>520</v>
      </c>
      <c r="H19" s="73" t="s">
        <v>521</v>
      </c>
      <c r="I19" s="73">
        <v>8</v>
      </c>
      <c r="J19" s="73">
        <v>17</v>
      </c>
      <c r="K19" s="73" t="s">
        <v>522</v>
      </c>
      <c r="L19" s="325">
        <v>2020051290024</v>
      </c>
      <c r="M19" s="73">
        <v>1</v>
      </c>
      <c r="N19" s="73">
        <v>4231</v>
      </c>
      <c r="O19" s="73" t="s">
        <v>523</v>
      </c>
      <c r="P19" s="73" t="s">
        <v>210</v>
      </c>
      <c r="Q19" s="72">
        <v>1</v>
      </c>
      <c r="R19" s="326" t="s">
        <v>238</v>
      </c>
      <c r="S19" s="327">
        <v>1</v>
      </c>
      <c r="T19" s="73" t="s">
        <v>509</v>
      </c>
      <c r="U19" s="326" t="s">
        <v>1010</v>
      </c>
      <c r="V19" s="72" t="s">
        <v>210</v>
      </c>
      <c r="W19" s="189">
        <v>1</v>
      </c>
      <c r="X19" s="328" t="s">
        <v>172</v>
      </c>
      <c r="Y19" s="189">
        <v>1</v>
      </c>
      <c r="Z19" s="189">
        <v>1</v>
      </c>
      <c r="AA19" s="189">
        <v>1</v>
      </c>
      <c r="AB19" s="189">
        <v>1</v>
      </c>
      <c r="AC19" s="189">
        <v>1</v>
      </c>
      <c r="AD19" s="189">
        <v>1</v>
      </c>
      <c r="AE19" s="329">
        <v>0</v>
      </c>
      <c r="AF19" s="329">
        <v>0</v>
      </c>
      <c r="AG19" s="180">
        <v>22325793</v>
      </c>
      <c r="AH19" s="331" t="s">
        <v>327</v>
      </c>
      <c r="AI19" s="242" t="s">
        <v>155</v>
      </c>
      <c r="AJ19" s="541">
        <v>7551006</v>
      </c>
      <c r="AK19" s="180"/>
      <c r="AL19" s="537"/>
    </row>
    <row r="20" spans="1:38" s="332" customFormat="1" ht="57" x14ac:dyDescent="0.25">
      <c r="A20" s="73">
        <v>4</v>
      </c>
      <c r="B20" s="73" t="s">
        <v>137</v>
      </c>
      <c r="C20" s="73">
        <v>2</v>
      </c>
      <c r="D20" s="73" t="s">
        <v>138</v>
      </c>
      <c r="E20" s="73" t="s">
        <v>139</v>
      </c>
      <c r="F20" s="325">
        <v>3</v>
      </c>
      <c r="G20" s="73" t="s">
        <v>520</v>
      </c>
      <c r="H20" s="73" t="s">
        <v>521</v>
      </c>
      <c r="I20" s="73">
        <v>8</v>
      </c>
      <c r="J20" s="73">
        <v>17</v>
      </c>
      <c r="K20" s="73" t="s">
        <v>522</v>
      </c>
      <c r="L20" s="325">
        <v>2020051290024</v>
      </c>
      <c r="M20" s="73">
        <v>2</v>
      </c>
      <c r="N20" s="73">
        <v>4232</v>
      </c>
      <c r="O20" s="73" t="s">
        <v>524</v>
      </c>
      <c r="P20" s="73" t="s">
        <v>50</v>
      </c>
      <c r="Q20" s="72">
        <v>4</v>
      </c>
      <c r="R20" s="326" t="s">
        <v>51</v>
      </c>
      <c r="S20" s="327">
        <v>1</v>
      </c>
      <c r="T20" s="73" t="s">
        <v>509</v>
      </c>
      <c r="U20" s="326" t="s">
        <v>908</v>
      </c>
      <c r="V20" s="72" t="s">
        <v>210</v>
      </c>
      <c r="W20" s="76">
        <v>1</v>
      </c>
      <c r="X20" s="336" t="s">
        <v>172</v>
      </c>
      <c r="Y20" s="337">
        <v>1</v>
      </c>
      <c r="Z20" s="189">
        <v>1</v>
      </c>
      <c r="AA20" s="337">
        <v>1</v>
      </c>
      <c r="AB20" s="337">
        <v>1</v>
      </c>
      <c r="AC20" s="337">
        <v>1</v>
      </c>
      <c r="AD20" s="337">
        <v>1</v>
      </c>
      <c r="AE20" s="329">
        <v>0</v>
      </c>
      <c r="AF20" s="329">
        <v>0</v>
      </c>
      <c r="AG20" s="330">
        <v>24734867</v>
      </c>
      <c r="AH20" s="331" t="s">
        <v>470</v>
      </c>
      <c r="AI20" s="242" t="s">
        <v>155</v>
      </c>
      <c r="AJ20" s="541">
        <v>13520006</v>
      </c>
      <c r="AK20" s="180"/>
      <c r="AL20" s="537"/>
    </row>
    <row r="21" spans="1:38" s="332" customFormat="1" ht="57" x14ac:dyDescent="0.25">
      <c r="A21" s="73">
        <v>4</v>
      </c>
      <c r="B21" s="73" t="s">
        <v>137</v>
      </c>
      <c r="C21" s="338"/>
      <c r="D21" s="338"/>
      <c r="E21" s="73" t="s">
        <v>379</v>
      </c>
      <c r="F21" s="338"/>
      <c r="G21" s="338"/>
      <c r="H21" s="339" t="s">
        <v>1011</v>
      </c>
      <c r="I21" s="338"/>
      <c r="J21" s="338"/>
      <c r="K21" s="339" t="s">
        <v>501</v>
      </c>
      <c r="L21" s="325">
        <v>2020051290057</v>
      </c>
      <c r="M21" s="338"/>
      <c r="N21" s="338"/>
      <c r="O21" s="339" t="s">
        <v>1012</v>
      </c>
      <c r="P21" s="73" t="s">
        <v>210</v>
      </c>
      <c r="Q21" s="72">
        <v>4</v>
      </c>
      <c r="R21" s="326" t="s">
        <v>100</v>
      </c>
      <c r="S21" s="327">
        <v>1</v>
      </c>
      <c r="T21" s="73" t="s">
        <v>509</v>
      </c>
      <c r="U21" s="339" t="s">
        <v>1013</v>
      </c>
      <c r="V21" s="72" t="s">
        <v>210</v>
      </c>
      <c r="W21" s="76">
        <v>1</v>
      </c>
      <c r="X21" s="336" t="s">
        <v>172</v>
      </c>
      <c r="Y21" s="337">
        <v>1</v>
      </c>
      <c r="Z21" s="189">
        <v>1</v>
      </c>
      <c r="AA21" s="337">
        <v>1</v>
      </c>
      <c r="AB21" s="337">
        <v>1</v>
      </c>
      <c r="AC21" s="337">
        <v>1</v>
      </c>
      <c r="AD21" s="337">
        <v>1</v>
      </c>
      <c r="AE21" s="338"/>
      <c r="AF21" s="338"/>
      <c r="AG21" s="330">
        <v>35717794</v>
      </c>
      <c r="AH21" s="336" t="s">
        <v>327</v>
      </c>
      <c r="AI21" s="336" t="s">
        <v>155</v>
      </c>
      <c r="AJ21" s="542">
        <v>34800000</v>
      </c>
      <c r="AK21" s="180"/>
      <c r="AL21" s="537"/>
    </row>
    <row r="22" spans="1:38" s="332" customFormat="1" ht="42.75" x14ac:dyDescent="0.25">
      <c r="A22" s="73">
        <v>4</v>
      </c>
      <c r="B22" s="73" t="s">
        <v>137</v>
      </c>
      <c r="C22" s="338"/>
      <c r="D22" s="338"/>
      <c r="E22" s="73" t="s">
        <v>379</v>
      </c>
      <c r="F22" s="338"/>
      <c r="G22" s="338"/>
      <c r="H22" s="339" t="s">
        <v>1014</v>
      </c>
      <c r="I22" s="338"/>
      <c r="J22" s="338"/>
      <c r="K22" s="339" t="s">
        <v>1015</v>
      </c>
      <c r="L22" s="325">
        <v>2020051290058</v>
      </c>
      <c r="M22" s="338"/>
      <c r="N22" s="338"/>
      <c r="O22" s="339" t="s">
        <v>1016</v>
      </c>
      <c r="P22" s="73" t="s">
        <v>210</v>
      </c>
      <c r="Q22" s="72">
        <v>4</v>
      </c>
      <c r="R22" s="326" t="s">
        <v>100</v>
      </c>
      <c r="S22" s="327">
        <v>1</v>
      </c>
      <c r="T22" s="73" t="s">
        <v>509</v>
      </c>
      <c r="U22" s="339" t="s">
        <v>1017</v>
      </c>
      <c r="V22" s="72" t="s">
        <v>210</v>
      </c>
      <c r="W22" s="76">
        <v>1</v>
      </c>
      <c r="X22" s="336" t="s">
        <v>172</v>
      </c>
      <c r="Y22" s="337">
        <v>1</v>
      </c>
      <c r="Z22" s="189">
        <v>1</v>
      </c>
      <c r="AA22" s="337">
        <v>1</v>
      </c>
      <c r="AB22" s="337">
        <v>1</v>
      </c>
      <c r="AC22" s="337">
        <v>1</v>
      </c>
      <c r="AD22" s="337">
        <v>1</v>
      </c>
      <c r="AE22" s="338"/>
      <c r="AF22" s="338"/>
      <c r="AG22" s="340">
        <v>32238900</v>
      </c>
      <c r="AH22" s="338" t="s">
        <v>470</v>
      </c>
      <c r="AI22" s="336" t="s">
        <v>155</v>
      </c>
      <c r="AJ22" s="542">
        <v>13382000</v>
      </c>
      <c r="AK22" s="180"/>
      <c r="AL22" s="537"/>
    </row>
    <row r="23" spans="1:38" x14ac:dyDescent="0.25">
      <c r="AK23" s="510"/>
    </row>
    <row r="24" spans="1:38" x14ac:dyDescent="0.25">
      <c r="AC24" s="533"/>
      <c r="AD24" s="533"/>
      <c r="AE24" s="534"/>
      <c r="AF24" s="534"/>
      <c r="AG24" s="535"/>
      <c r="AH24" s="534"/>
      <c r="AI24" s="533"/>
      <c r="AJ24" s="544"/>
      <c r="AK24" s="535"/>
    </row>
    <row r="25" spans="1:38" x14ac:dyDescent="0.25">
      <c r="AC25" s="533"/>
      <c r="AD25" s="533"/>
      <c r="AE25" s="534"/>
      <c r="AF25" s="534"/>
      <c r="AG25" s="534"/>
      <c r="AH25" s="534"/>
      <c r="AI25" s="533"/>
      <c r="AJ25" s="544"/>
      <c r="AK25" s="534"/>
    </row>
    <row r="26" spans="1:38" x14ac:dyDescent="0.25">
      <c r="AC26" s="533"/>
      <c r="AD26" s="533"/>
      <c r="AE26" s="534"/>
      <c r="AF26" s="534"/>
      <c r="AG26" s="534"/>
      <c r="AH26" s="534"/>
      <c r="AI26" s="533"/>
      <c r="AJ26" s="544"/>
      <c r="AK26" s="536"/>
    </row>
  </sheetData>
  <autoFilter ref="A8:AK24"/>
  <mergeCells count="13">
    <mergeCell ref="A1:AH4"/>
    <mergeCell ref="U7:AE7"/>
    <mergeCell ref="AG7:AJ7"/>
    <mergeCell ref="A5:B5"/>
    <mergeCell ref="C5:AK5"/>
    <mergeCell ref="A6:B6"/>
    <mergeCell ref="C6:G6"/>
    <mergeCell ref="H6:J6"/>
    <mergeCell ref="K6:N6"/>
    <mergeCell ref="P6:T6"/>
    <mergeCell ref="W6:X6"/>
    <mergeCell ref="AA6:AK6"/>
    <mergeCell ref="A7:T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AK22"/>
  <sheetViews>
    <sheetView showGridLines="0" topLeftCell="V1" workbookViewId="0">
      <selection activeCell="AB9" sqref="AB9"/>
    </sheetView>
  </sheetViews>
  <sheetFormatPr baseColWidth="10" defaultRowHeight="14.25" outlineLevelCol="1" x14ac:dyDescent="0.3"/>
  <cols>
    <col min="1" max="1" width="2" style="131" bestFit="1" customWidth="1"/>
    <col min="2" max="2" width="25" style="131" customWidth="1"/>
    <col min="3" max="3" width="2" style="131" hidden="1" customWidth="1" outlineLevel="1"/>
    <col min="4" max="4" width="5.28515625" style="131" hidden="1" customWidth="1" outlineLevel="1"/>
    <col min="5" max="5" width="24.85546875" style="131" customWidth="1" collapsed="1"/>
    <col min="6" max="6" width="2" style="131" hidden="1" customWidth="1" outlineLevel="1"/>
    <col min="7" max="7" width="5.28515625" style="131" hidden="1" customWidth="1" outlineLevel="1"/>
    <col min="8" max="8" width="25.42578125" style="131" customWidth="1" collapsed="1"/>
    <col min="9" max="10" width="12.7109375" style="131" hidden="1" customWidth="1" outlineLevel="1"/>
    <col min="11" max="11" width="27.5703125" style="131" customWidth="1" collapsed="1"/>
    <col min="12" max="12" width="14.5703125" style="131" bestFit="1" customWidth="1"/>
    <col min="13" max="13" width="3" style="131" hidden="1" customWidth="1" outlineLevel="1"/>
    <col min="14" max="14" width="6" style="131" hidden="1" customWidth="1" outlineLevel="1"/>
    <col min="15" max="15" width="26.7109375" style="131" customWidth="1" collapsed="1"/>
    <col min="16" max="16" width="14.5703125" style="131" bestFit="1" customWidth="1"/>
    <col min="17" max="17" width="11.28515625" style="131" bestFit="1" customWidth="1"/>
    <col min="18" max="18" width="15.42578125" style="131" bestFit="1" customWidth="1"/>
    <col min="19" max="19" width="6.7109375" style="131" bestFit="1" customWidth="1"/>
    <col min="20" max="20" width="22" style="131" bestFit="1" customWidth="1"/>
    <col min="21" max="21" width="31.42578125" style="131" customWidth="1"/>
    <col min="22" max="22" width="14.5703125" style="131" bestFit="1" customWidth="1"/>
    <col min="23" max="23" width="9.85546875" style="131" bestFit="1" customWidth="1"/>
    <col min="24" max="24" width="13.7109375" style="131" bestFit="1" customWidth="1"/>
    <col min="25" max="25" width="10.7109375" style="262" customWidth="1"/>
    <col min="26" max="26" width="10.7109375" style="131" customWidth="1"/>
    <col min="27" max="27" width="10.7109375" style="520" customWidth="1"/>
    <col min="28" max="30" width="10.7109375" style="131" customWidth="1"/>
    <col min="31" max="31" width="14.7109375" style="132" hidden="1" customWidth="1" outlineLevel="1"/>
    <col min="32" max="32" width="13.85546875" style="133" customWidth="1" collapsed="1"/>
    <col min="33" max="33" width="22.85546875" style="82" customWidth="1"/>
    <col min="34" max="35" width="15.5703125" style="190" customWidth="1"/>
    <col min="36" max="36" width="14.85546875" style="131" bestFit="1" customWidth="1"/>
    <col min="37" max="37" width="11.42578125" style="77"/>
  </cols>
  <sheetData>
    <row r="1" spans="1:37" ht="14.25" customHeight="1" x14ac:dyDescent="0.3">
      <c r="A1" s="647"/>
      <c r="B1" s="647"/>
      <c r="C1" s="643" t="s">
        <v>0</v>
      </c>
      <c r="D1" s="643"/>
      <c r="E1" s="643"/>
      <c r="F1" s="643"/>
      <c r="G1" s="643"/>
      <c r="H1" s="643"/>
      <c r="I1" s="643"/>
      <c r="J1" s="643"/>
      <c r="K1" s="643"/>
      <c r="L1" s="643"/>
      <c r="M1" s="643"/>
      <c r="N1" s="643"/>
      <c r="O1" s="643"/>
      <c r="P1" s="643"/>
      <c r="Q1" s="643"/>
      <c r="R1" s="643"/>
      <c r="S1" s="643"/>
      <c r="T1" s="643"/>
      <c r="U1" s="643"/>
      <c r="V1" s="643"/>
      <c r="W1" s="643"/>
      <c r="X1" s="643"/>
      <c r="Y1" s="643"/>
      <c r="Z1" s="643"/>
      <c r="AA1" s="643"/>
      <c r="AB1" s="643"/>
      <c r="AC1" s="643"/>
      <c r="AD1" s="643"/>
      <c r="AE1" s="643"/>
      <c r="AF1" s="643"/>
      <c r="AG1" s="643"/>
      <c r="AH1" s="643"/>
      <c r="AI1" s="577" t="s">
        <v>1</v>
      </c>
      <c r="AJ1" s="577"/>
      <c r="AK1" s="37"/>
    </row>
    <row r="2" spans="1:37" x14ac:dyDescent="0.3">
      <c r="A2" s="647"/>
      <c r="B2" s="647"/>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577" t="s">
        <v>2</v>
      </c>
      <c r="AJ2" s="577"/>
      <c r="AK2" s="37"/>
    </row>
    <row r="3" spans="1:37" ht="14.25" customHeight="1" x14ac:dyDescent="0.3">
      <c r="A3" s="647"/>
      <c r="B3" s="647"/>
      <c r="C3" s="643"/>
      <c r="D3" s="643"/>
      <c r="E3" s="643"/>
      <c r="F3" s="643"/>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c r="AI3" s="577" t="s">
        <v>3</v>
      </c>
      <c r="AJ3" s="577"/>
      <c r="AK3" s="37"/>
    </row>
    <row r="4" spans="1:37" ht="14.25" customHeight="1" x14ac:dyDescent="0.3">
      <c r="A4" s="647"/>
      <c r="B4" s="647"/>
      <c r="C4" s="643"/>
      <c r="D4" s="643"/>
      <c r="E4" s="643"/>
      <c r="F4" s="643"/>
      <c r="G4" s="643"/>
      <c r="H4" s="643"/>
      <c r="I4" s="643"/>
      <c r="J4" s="643"/>
      <c r="K4" s="643"/>
      <c r="L4" s="643"/>
      <c r="M4" s="643"/>
      <c r="N4" s="643"/>
      <c r="O4" s="643"/>
      <c r="P4" s="643"/>
      <c r="Q4" s="643"/>
      <c r="R4" s="643"/>
      <c r="S4" s="643"/>
      <c r="T4" s="643"/>
      <c r="U4" s="643"/>
      <c r="V4" s="643"/>
      <c r="W4" s="643"/>
      <c r="X4" s="643"/>
      <c r="Y4" s="643"/>
      <c r="Z4" s="643"/>
      <c r="AA4" s="643"/>
      <c r="AB4" s="643"/>
      <c r="AC4" s="643"/>
      <c r="AD4" s="643"/>
      <c r="AE4" s="643"/>
      <c r="AF4" s="643"/>
      <c r="AG4" s="643"/>
      <c r="AH4" s="643"/>
      <c r="AI4" s="577" t="s">
        <v>4</v>
      </c>
      <c r="AJ4" s="577"/>
      <c r="AK4" s="37"/>
    </row>
    <row r="5" spans="1:37" x14ac:dyDescent="0.3">
      <c r="A5" s="643" t="s">
        <v>479</v>
      </c>
      <c r="B5" s="643"/>
      <c r="C5" s="643" t="s">
        <v>6</v>
      </c>
      <c r="D5" s="643"/>
      <c r="E5" s="643"/>
      <c r="F5" s="643"/>
      <c r="G5" s="643"/>
      <c r="H5" s="643"/>
      <c r="I5" s="643"/>
      <c r="J5" s="643"/>
      <c r="K5" s="643"/>
      <c r="L5" s="643"/>
      <c r="M5" s="643"/>
      <c r="N5" s="643"/>
      <c r="O5" s="643"/>
      <c r="P5" s="643"/>
      <c r="Q5" s="643"/>
      <c r="R5" s="643"/>
      <c r="S5" s="643"/>
      <c r="T5" s="643"/>
      <c r="U5" s="643"/>
      <c r="V5" s="643"/>
      <c r="W5" s="643"/>
      <c r="X5" s="643"/>
      <c r="Y5" s="643"/>
      <c r="Z5" s="643"/>
      <c r="AA5" s="643"/>
      <c r="AB5" s="643"/>
      <c r="AC5" s="643"/>
      <c r="AD5" s="643"/>
      <c r="AE5" s="643"/>
      <c r="AF5" s="643"/>
      <c r="AG5" s="643"/>
      <c r="AH5" s="643"/>
      <c r="AI5" s="643"/>
      <c r="AJ5" s="643"/>
      <c r="AK5" s="124"/>
    </row>
    <row r="6" spans="1:37" ht="33.75" customHeight="1" x14ac:dyDescent="0.3">
      <c r="A6" s="643" t="s">
        <v>480</v>
      </c>
      <c r="B6" s="643"/>
      <c r="C6" s="643">
        <v>2024</v>
      </c>
      <c r="D6" s="643"/>
      <c r="E6" s="643"/>
      <c r="F6" s="643"/>
      <c r="G6" s="643"/>
      <c r="H6" s="643" t="s">
        <v>8</v>
      </c>
      <c r="I6" s="643"/>
      <c r="J6" s="643"/>
      <c r="K6" s="643" t="s">
        <v>525</v>
      </c>
      <c r="L6" s="643"/>
      <c r="M6" s="643"/>
      <c r="N6" s="643"/>
      <c r="O6" s="126" t="s">
        <v>10</v>
      </c>
      <c r="P6" s="643" t="s">
        <v>931</v>
      </c>
      <c r="Q6" s="643"/>
      <c r="R6" s="643"/>
      <c r="S6" s="643"/>
      <c r="T6" s="643"/>
      <c r="U6" s="126" t="s">
        <v>11</v>
      </c>
      <c r="V6" s="127">
        <v>45503</v>
      </c>
      <c r="W6" s="643" t="s">
        <v>1048</v>
      </c>
      <c r="X6" s="643"/>
      <c r="Y6" s="260"/>
      <c r="Z6" s="218"/>
      <c r="AA6" s="341"/>
      <c r="AB6" s="643"/>
      <c r="AC6" s="643"/>
      <c r="AD6" s="643"/>
      <c r="AE6" s="643"/>
      <c r="AF6" s="643"/>
      <c r="AG6" s="643"/>
      <c r="AH6" s="643"/>
      <c r="AI6" s="643"/>
      <c r="AJ6" s="643"/>
      <c r="AK6" s="124"/>
    </row>
    <row r="7" spans="1:37" ht="14.25" customHeight="1" x14ac:dyDescent="0.3">
      <c r="A7" s="642"/>
      <c r="B7" s="642"/>
      <c r="C7" s="642"/>
      <c r="D7" s="642"/>
      <c r="E7" s="642"/>
      <c r="F7" s="642"/>
      <c r="G7" s="642"/>
      <c r="H7" s="642"/>
      <c r="I7" s="642"/>
      <c r="J7" s="642"/>
      <c r="K7" s="642"/>
      <c r="L7" s="642"/>
      <c r="M7" s="642"/>
      <c r="N7" s="642"/>
      <c r="O7" s="642"/>
      <c r="P7" s="642"/>
      <c r="Q7" s="642"/>
      <c r="R7" s="642"/>
      <c r="S7" s="642"/>
      <c r="T7" s="642"/>
      <c r="U7" s="588" t="s">
        <v>12</v>
      </c>
      <c r="V7" s="588"/>
      <c r="W7" s="588"/>
      <c r="X7" s="588"/>
      <c r="Y7" s="589"/>
      <c r="Z7" s="589"/>
      <c r="AA7" s="589"/>
      <c r="AB7" s="589"/>
      <c r="AC7" s="589"/>
      <c r="AD7" s="589"/>
      <c r="AE7" s="589"/>
      <c r="AF7" s="644" t="s">
        <v>13</v>
      </c>
      <c r="AG7" s="645"/>
      <c r="AH7" s="645"/>
      <c r="AI7" s="645"/>
      <c r="AJ7" s="646"/>
      <c r="AK7" s="124"/>
    </row>
    <row r="8" spans="1:37" s="254" customFormat="1" ht="54" x14ac:dyDescent="0.3">
      <c r="A8" s="341" t="s">
        <v>15</v>
      </c>
      <c r="B8" s="341" t="s">
        <v>482</v>
      </c>
      <c r="C8" s="341" t="s">
        <v>15</v>
      </c>
      <c r="D8" s="341" t="s">
        <v>17</v>
      </c>
      <c r="E8" s="341" t="s">
        <v>483</v>
      </c>
      <c r="F8" s="341" t="s">
        <v>15</v>
      </c>
      <c r="G8" s="341" t="s">
        <v>17</v>
      </c>
      <c r="H8" s="341" t="s">
        <v>484</v>
      </c>
      <c r="I8" s="341" t="s">
        <v>20</v>
      </c>
      <c r="J8" s="341" t="s">
        <v>21</v>
      </c>
      <c r="K8" s="341" t="s">
        <v>22</v>
      </c>
      <c r="L8" s="342" t="s">
        <v>23</v>
      </c>
      <c r="M8" s="341" t="s">
        <v>15</v>
      </c>
      <c r="N8" s="341" t="s">
        <v>17</v>
      </c>
      <c r="O8" s="341" t="s">
        <v>24</v>
      </c>
      <c r="P8" s="341" t="s">
        <v>485</v>
      </c>
      <c r="Q8" s="341" t="s">
        <v>486</v>
      </c>
      <c r="R8" s="341" t="s">
        <v>487</v>
      </c>
      <c r="S8" s="341" t="s">
        <v>28</v>
      </c>
      <c r="T8" s="341" t="s">
        <v>488</v>
      </c>
      <c r="U8" s="343" t="s">
        <v>489</v>
      </c>
      <c r="V8" s="343" t="s">
        <v>490</v>
      </c>
      <c r="W8" s="343" t="s">
        <v>32</v>
      </c>
      <c r="X8" s="343" t="s">
        <v>491</v>
      </c>
      <c r="Y8" s="343" t="s">
        <v>492</v>
      </c>
      <c r="Z8" s="343" t="s">
        <v>985</v>
      </c>
      <c r="AA8" s="343" t="s">
        <v>1046</v>
      </c>
      <c r="AB8" s="343" t="s">
        <v>493</v>
      </c>
      <c r="AC8" s="343" t="s">
        <v>494</v>
      </c>
      <c r="AD8" s="343" t="s">
        <v>495</v>
      </c>
      <c r="AE8" s="344" t="s">
        <v>39</v>
      </c>
      <c r="AF8" s="345" t="s">
        <v>496</v>
      </c>
      <c r="AG8" s="345" t="s">
        <v>41</v>
      </c>
      <c r="AH8" s="346" t="s">
        <v>42</v>
      </c>
      <c r="AI8" s="347" t="s">
        <v>984</v>
      </c>
      <c r="AJ8" s="517" t="s">
        <v>14</v>
      </c>
      <c r="AK8" s="348"/>
    </row>
    <row r="9" spans="1:37" s="254" customFormat="1" ht="71.25" x14ac:dyDescent="0.3">
      <c r="A9" s="300">
        <v>2</v>
      </c>
      <c r="B9" s="300" t="s">
        <v>74</v>
      </c>
      <c r="C9" s="300">
        <v>5</v>
      </c>
      <c r="D9" s="300">
        <v>25</v>
      </c>
      <c r="E9" s="300" t="s">
        <v>526</v>
      </c>
      <c r="F9" s="300">
        <v>1</v>
      </c>
      <c r="G9" s="300">
        <v>251</v>
      </c>
      <c r="H9" s="300" t="s">
        <v>527</v>
      </c>
      <c r="I9" s="300" t="s">
        <v>530</v>
      </c>
      <c r="J9" s="300" t="s">
        <v>500</v>
      </c>
      <c r="K9" s="300" t="s">
        <v>529</v>
      </c>
      <c r="L9" s="349">
        <v>2020051290022</v>
      </c>
      <c r="M9" s="300">
        <v>4</v>
      </c>
      <c r="N9" s="300">
        <v>2514</v>
      </c>
      <c r="O9" s="300" t="s">
        <v>531</v>
      </c>
      <c r="P9" s="300" t="s">
        <v>401</v>
      </c>
      <c r="Q9" s="300">
        <v>4</v>
      </c>
      <c r="R9" s="300" t="s">
        <v>190</v>
      </c>
      <c r="S9" s="300">
        <v>1</v>
      </c>
      <c r="T9" s="300" t="s">
        <v>525</v>
      </c>
      <c r="U9" s="300" t="s">
        <v>909</v>
      </c>
      <c r="V9" s="350" t="s">
        <v>401</v>
      </c>
      <c r="W9" s="350">
        <v>1000</v>
      </c>
      <c r="X9" s="350" t="s">
        <v>190</v>
      </c>
      <c r="Y9" s="351">
        <v>100</v>
      </c>
      <c r="Z9" s="351">
        <v>8439</v>
      </c>
      <c r="AA9" s="351">
        <v>7781</v>
      </c>
      <c r="AB9" s="351">
        <v>200</v>
      </c>
      <c r="AC9" s="351">
        <v>300</v>
      </c>
      <c r="AD9" s="351">
        <v>400</v>
      </c>
      <c r="AE9" s="352"/>
      <c r="AF9" s="353">
        <v>90000000</v>
      </c>
      <c r="AG9" s="350" t="s">
        <v>429</v>
      </c>
      <c r="AH9" s="350" t="s">
        <v>921</v>
      </c>
      <c r="AI9" s="515">
        <v>0</v>
      </c>
      <c r="AJ9" s="518"/>
      <c r="AK9" s="348"/>
    </row>
    <row r="10" spans="1:37" s="254" customFormat="1" ht="71.25" x14ac:dyDescent="0.3">
      <c r="A10" s="300">
        <v>2</v>
      </c>
      <c r="B10" s="300" t="s">
        <v>74</v>
      </c>
      <c r="C10" s="300">
        <v>5</v>
      </c>
      <c r="D10" s="300">
        <v>25</v>
      </c>
      <c r="E10" s="300" t="s">
        <v>526</v>
      </c>
      <c r="F10" s="300">
        <v>1</v>
      </c>
      <c r="G10" s="300">
        <v>251</v>
      </c>
      <c r="H10" s="300" t="s">
        <v>527</v>
      </c>
      <c r="I10" s="300" t="s">
        <v>530</v>
      </c>
      <c r="J10" s="300" t="s">
        <v>500</v>
      </c>
      <c r="K10" s="300" t="s">
        <v>529</v>
      </c>
      <c r="L10" s="349">
        <v>2020051290022</v>
      </c>
      <c r="M10" s="300">
        <v>4</v>
      </c>
      <c r="N10" s="300">
        <v>2514</v>
      </c>
      <c r="O10" s="300" t="s">
        <v>531</v>
      </c>
      <c r="P10" s="300" t="s">
        <v>401</v>
      </c>
      <c r="Q10" s="300">
        <v>4</v>
      </c>
      <c r="R10" s="300" t="s">
        <v>190</v>
      </c>
      <c r="S10" s="300">
        <v>1</v>
      </c>
      <c r="T10" s="300" t="s">
        <v>525</v>
      </c>
      <c r="U10" s="300" t="s">
        <v>919</v>
      </c>
      <c r="V10" s="350" t="s">
        <v>401</v>
      </c>
      <c r="W10" s="354">
        <v>1</v>
      </c>
      <c r="X10" s="350" t="s">
        <v>172</v>
      </c>
      <c r="Y10" s="355">
        <v>0</v>
      </c>
      <c r="Z10" s="355">
        <v>0</v>
      </c>
      <c r="AA10" s="355">
        <v>0</v>
      </c>
      <c r="AB10" s="355">
        <v>0.3</v>
      </c>
      <c r="AC10" s="355">
        <v>0.4</v>
      </c>
      <c r="AD10" s="355">
        <v>0.3</v>
      </c>
      <c r="AE10" s="352"/>
      <c r="AF10" s="353">
        <v>35000000</v>
      </c>
      <c r="AG10" s="350" t="s">
        <v>920</v>
      </c>
      <c r="AH10" s="350" t="s">
        <v>921</v>
      </c>
      <c r="AI10" s="515">
        <v>0</v>
      </c>
      <c r="AJ10" s="518"/>
      <c r="AK10" s="348"/>
    </row>
    <row r="11" spans="1:37" s="254" customFormat="1" ht="71.25" x14ac:dyDescent="0.3">
      <c r="A11" s="300">
        <v>2</v>
      </c>
      <c r="B11" s="300" t="s">
        <v>74</v>
      </c>
      <c r="C11" s="300">
        <v>5</v>
      </c>
      <c r="D11" s="300">
        <v>25</v>
      </c>
      <c r="E11" s="300" t="s">
        <v>526</v>
      </c>
      <c r="F11" s="300">
        <v>1</v>
      </c>
      <c r="G11" s="300">
        <v>251</v>
      </c>
      <c r="H11" s="300" t="s">
        <v>527</v>
      </c>
      <c r="I11" s="300" t="s">
        <v>530</v>
      </c>
      <c r="J11" s="300" t="s">
        <v>500</v>
      </c>
      <c r="K11" s="300" t="s">
        <v>529</v>
      </c>
      <c r="L11" s="349">
        <v>2020051290022</v>
      </c>
      <c r="M11" s="300">
        <v>4</v>
      </c>
      <c r="N11" s="300">
        <v>2514</v>
      </c>
      <c r="O11" s="300" t="s">
        <v>531</v>
      </c>
      <c r="P11" s="300" t="s">
        <v>401</v>
      </c>
      <c r="Q11" s="300">
        <v>4</v>
      </c>
      <c r="R11" s="300" t="s">
        <v>190</v>
      </c>
      <c r="S11" s="300">
        <v>1</v>
      </c>
      <c r="T11" s="300" t="s">
        <v>525</v>
      </c>
      <c r="U11" s="300" t="s">
        <v>910</v>
      </c>
      <c r="V11" s="350" t="s">
        <v>401</v>
      </c>
      <c r="W11" s="350">
        <v>9</v>
      </c>
      <c r="X11" s="350" t="s">
        <v>172</v>
      </c>
      <c r="Y11" s="356">
        <v>0</v>
      </c>
      <c r="Z11" s="356">
        <v>0</v>
      </c>
      <c r="AA11" s="356">
        <v>3</v>
      </c>
      <c r="AB11" s="351">
        <v>3</v>
      </c>
      <c r="AC11" s="351">
        <v>3</v>
      </c>
      <c r="AD11" s="351">
        <v>3</v>
      </c>
      <c r="AE11" s="352"/>
      <c r="AF11" s="353">
        <v>7700000</v>
      </c>
      <c r="AG11" s="350" t="s">
        <v>220</v>
      </c>
      <c r="AH11" s="350" t="s">
        <v>155</v>
      </c>
      <c r="AI11" s="515">
        <v>0</v>
      </c>
      <c r="AJ11" s="518"/>
      <c r="AK11" s="348"/>
    </row>
    <row r="12" spans="1:37" s="254" customFormat="1" ht="71.25" x14ac:dyDescent="0.3">
      <c r="A12" s="300">
        <v>2</v>
      </c>
      <c r="B12" s="300" t="s">
        <v>74</v>
      </c>
      <c r="C12" s="300">
        <v>5</v>
      </c>
      <c r="D12" s="300">
        <v>25</v>
      </c>
      <c r="E12" s="300" t="s">
        <v>526</v>
      </c>
      <c r="F12" s="300">
        <v>1</v>
      </c>
      <c r="G12" s="300">
        <v>251</v>
      </c>
      <c r="H12" s="300" t="s">
        <v>527</v>
      </c>
      <c r="I12" s="300" t="s">
        <v>530</v>
      </c>
      <c r="J12" s="300" t="s">
        <v>500</v>
      </c>
      <c r="K12" s="300" t="s">
        <v>529</v>
      </c>
      <c r="L12" s="349">
        <v>2020051290022</v>
      </c>
      <c r="M12" s="300">
        <v>4</v>
      </c>
      <c r="N12" s="300">
        <v>2514</v>
      </c>
      <c r="O12" s="300" t="s">
        <v>531</v>
      </c>
      <c r="P12" s="300" t="s">
        <v>401</v>
      </c>
      <c r="Q12" s="300">
        <v>4</v>
      </c>
      <c r="R12" s="300" t="s">
        <v>190</v>
      </c>
      <c r="S12" s="300">
        <v>1</v>
      </c>
      <c r="T12" s="300" t="s">
        <v>525</v>
      </c>
      <c r="U12" s="300" t="s">
        <v>911</v>
      </c>
      <c r="V12" s="350" t="s">
        <v>210</v>
      </c>
      <c r="W12" s="354">
        <v>1</v>
      </c>
      <c r="X12" s="354" t="s">
        <v>172</v>
      </c>
      <c r="Y12" s="355">
        <v>0</v>
      </c>
      <c r="Z12" s="355">
        <v>0</v>
      </c>
      <c r="AA12" s="355">
        <v>0.27</v>
      </c>
      <c r="AB12" s="355">
        <v>0.5</v>
      </c>
      <c r="AC12" s="355">
        <v>0</v>
      </c>
      <c r="AD12" s="355">
        <v>0.5</v>
      </c>
      <c r="AE12" s="352"/>
      <c r="AF12" s="353">
        <v>15000000</v>
      </c>
      <c r="AG12" s="514" t="s">
        <v>1054</v>
      </c>
      <c r="AH12" s="350" t="s">
        <v>923</v>
      </c>
      <c r="AI12" s="515">
        <f>3940061+690000</f>
        <v>4630061</v>
      </c>
      <c r="AJ12" s="518"/>
      <c r="AK12" s="348"/>
    </row>
    <row r="13" spans="1:37" s="254" customFormat="1" ht="71.25" x14ac:dyDescent="0.3">
      <c r="A13" s="317">
        <v>2</v>
      </c>
      <c r="B13" s="317" t="s">
        <v>74</v>
      </c>
      <c r="C13" s="317">
        <v>5</v>
      </c>
      <c r="D13" s="317">
        <v>25</v>
      </c>
      <c r="E13" s="317" t="s">
        <v>526</v>
      </c>
      <c r="F13" s="317">
        <v>1</v>
      </c>
      <c r="G13" s="317">
        <v>251</v>
      </c>
      <c r="H13" s="317" t="s">
        <v>527</v>
      </c>
      <c r="I13" s="317" t="s">
        <v>528</v>
      </c>
      <c r="J13" s="317" t="s">
        <v>500</v>
      </c>
      <c r="K13" s="317" t="s">
        <v>529</v>
      </c>
      <c r="L13" s="357">
        <v>2020051290022</v>
      </c>
      <c r="M13" s="317">
        <v>6</v>
      </c>
      <c r="N13" s="317">
        <v>2516</v>
      </c>
      <c r="O13" s="317" t="s">
        <v>532</v>
      </c>
      <c r="P13" s="317" t="s">
        <v>401</v>
      </c>
      <c r="Q13" s="317">
        <v>4</v>
      </c>
      <c r="R13" s="317" t="s">
        <v>190</v>
      </c>
      <c r="S13" s="317">
        <v>1</v>
      </c>
      <c r="T13" s="317" t="s">
        <v>525</v>
      </c>
      <c r="U13" s="317" t="s">
        <v>912</v>
      </c>
      <c r="V13" s="358" t="s">
        <v>401</v>
      </c>
      <c r="W13" s="358">
        <v>12</v>
      </c>
      <c r="X13" s="350" t="s">
        <v>172</v>
      </c>
      <c r="Y13" s="359">
        <v>1</v>
      </c>
      <c r="Z13" s="359">
        <v>9</v>
      </c>
      <c r="AA13" s="359">
        <v>14</v>
      </c>
      <c r="AB13" s="359">
        <v>4</v>
      </c>
      <c r="AC13" s="359">
        <v>3</v>
      </c>
      <c r="AD13" s="359">
        <v>4</v>
      </c>
      <c r="AE13" s="360"/>
      <c r="AF13" s="353">
        <v>774923672</v>
      </c>
      <c r="AG13" s="514" t="s">
        <v>924</v>
      </c>
      <c r="AH13" s="350" t="s">
        <v>925</v>
      </c>
      <c r="AI13" s="516">
        <v>109810461</v>
      </c>
      <c r="AJ13" s="518"/>
      <c r="AK13" s="348"/>
    </row>
    <row r="14" spans="1:37" s="254" customFormat="1" ht="42.75" x14ac:dyDescent="0.3">
      <c r="A14" s="300">
        <v>2</v>
      </c>
      <c r="B14" s="300" t="s">
        <v>74</v>
      </c>
      <c r="C14" s="300">
        <v>5</v>
      </c>
      <c r="D14" s="300">
        <v>25</v>
      </c>
      <c r="E14" s="300" t="s">
        <v>526</v>
      </c>
      <c r="F14" s="300">
        <v>1</v>
      </c>
      <c r="G14" s="300">
        <v>251</v>
      </c>
      <c r="H14" s="300" t="s">
        <v>527</v>
      </c>
      <c r="I14" s="300" t="s">
        <v>528</v>
      </c>
      <c r="J14" s="300" t="s">
        <v>500</v>
      </c>
      <c r="K14" s="300" t="s">
        <v>529</v>
      </c>
      <c r="L14" s="349">
        <v>2020051290022</v>
      </c>
      <c r="M14" s="300">
        <v>8</v>
      </c>
      <c r="N14" s="300">
        <v>2518</v>
      </c>
      <c r="O14" s="300" t="s">
        <v>533</v>
      </c>
      <c r="P14" s="300" t="s">
        <v>401</v>
      </c>
      <c r="Q14" s="300">
        <v>200</v>
      </c>
      <c r="R14" s="300" t="s">
        <v>190</v>
      </c>
      <c r="S14" s="300">
        <v>50</v>
      </c>
      <c r="T14" s="300" t="s">
        <v>525</v>
      </c>
      <c r="U14" s="300" t="s">
        <v>913</v>
      </c>
      <c r="V14" s="350" t="s">
        <v>401</v>
      </c>
      <c r="W14" s="350">
        <v>24</v>
      </c>
      <c r="X14" s="350" t="s">
        <v>172</v>
      </c>
      <c r="Y14" s="351">
        <v>6</v>
      </c>
      <c r="Z14" s="351">
        <v>4</v>
      </c>
      <c r="AA14" s="351">
        <v>12</v>
      </c>
      <c r="AB14" s="351">
        <v>6</v>
      </c>
      <c r="AC14" s="351">
        <v>6</v>
      </c>
      <c r="AD14" s="351">
        <v>6</v>
      </c>
      <c r="AE14" s="354"/>
      <c r="AF14" s="361">
        <v>5000000</v>
      </c>
      <c r="AG14" s="350" t="s">
        <v>327</v>
      </c>
      <c r="AH14" s="350" t="s">
        <v>923</v>
      </c>
      <c r="AI14" s="515">
        <v>0</v>
      </c>
      <c r="AJ14" s="518"/>
      <c r="AK14" s="348"/>
    </row>
    <row r="15" spans="1:37" s="254" customFormat="1" ht="85.5" x14ac:dyDescent="0.3">
      <c r="A15" s="317">
        <v>2</v>
      </c>
      <c r="B15" s="317" t="s">
        <v>74</v>
      </c>
      <c r="C15" s="317">
        <v>5</v>
      </c>
      <c r="D15" s="317">
        <v>25</v>
      </c>
      <c r="E15" s="317" t="s">
        <v>526</v>
      </c>
      <c r="F15" s="317">
        <v>1</v>
      </c>
      <c r="G15" s="317">
        <v>251</v>
      </c>
      <c r="H15" s="317" t="s">
        <v>527</v>
      </c>
      <c r="I15" s="317" t="s">
        <v>528</v>
      </c>
      <c r="J15" s="317" t="s">
        <v>500</v>
      </c>
      <c r="K15" s="317" t="s">
        <v>529</v>
      </c>
      <c r="L15" s="357">
        <v>2020051290022</v>
      </c>
      <c r="M15" s="317">
        <v>9</v>
      </c>
      <c r="N15" s="317">
        <v>2519</v>
      </c>
      <c r="O15" s="317" t="s">
        <v>534</v>
      </c>
      <c r="P15" s="317" t="s">
        <v>401</v>
      </c>
      <c r="Q15" s="317">
        <v>4</v>
      </c>
      <c r="R15" s="317" t="s">
        <v>190</v>
      </c>
      <c r="S15" s="317">
        <v>1</v>
      </c>
      <c r="T15" s="317" t="s">
        <v>525</v>
      </c>
      <c r="U15" s="317" t="s">
        <v>914</v>
      </c>
      <c r="V15" s="358" t="s">
        <v>210</v>
      </c>
      <c r="W15" s="354">
        <v>1</v>
      </c>
      <c r="X15" s="354" t="s">
        <v>172</v>
      </c>
      <c r="Y15" s="355">
        <v>0</v>
      </c>
      <c r="Z15" s="355">
        <v>0</v>
      </c>
      <c r="AA15" s="355">
        <v>0</v>
      </c>
      <c r="AB15" s="355">
        <v>0.5</v>
      </c>
      <c r="AC15" s="355">
        <v>0</v>
      </c>
      <c r="AD15" s="355">
        <v>0.5</v>
      </c>
      <c r="AE15" s="362"/>
      <c r="AF15" s="361">
        <v>99000000</v>
      </c>
      <c r="AG15" s="350" t="s">
        <v>922</v>
      </c>
      <c r="AH15" s="350" t="s">
        <v>923</v>
      </c>
      <c r="AI15" s="515">
        <v>0</v>
      </c>
      <c r="AJ15" s="518"/>
      <c r="AK15" s="348"/>
    </row>
    <row r="16" spans="1:37" s="254" customFormat="1" ht="57" x14ac:dyDescent="0.3">
      <c r="A16" s="300">
        <v>2</v>
      </c>
      <c r="B16" s="300" t="s">
        <v>74</v>
      </c>
      <c r="C16" s="300">
        <v>5</v>
      </c>
      <c r="D16" s="300">
        <v>25</v>
      </c>
      <c r="E16" s="300" t="s">
        <v>526</v>
      </c>
      <c r="F16" s="300">
        <v>2</v>
      </c>
      <c r="G16" s="300">
        <v>252</v>
      </c>
      <c r="H16" s="300" t="s">
        <v>535</v>
      </c>
      <c r="I16" s="300" t="s">
        <v>528</v>
      </c>
      <c r="J16" s="300" t="s">
        <v>500</v>
      </c>
      <c r="K16" s="300" t="s">
        <v>536</v>
      </c>
      <c r="L16" s="349">
        <v>2020051290060</v>
      </c>
      <c r="M16" s="300">
        <v>1</v>
      </c>
      <c r="N16" s="300">
        <v>2521</v>
      </c>
      <c r="O16" s="300" t="s">
        <v>537</v>
      </c>
      <c r="P16" s="300" t="s">
        <v>401</v>
      </c>
      <c r="Q16" s="300">
        <v>4</v>
      </c>
      <c r="R16" s="300" t="s">
        <v>190</v>
      </c>
      <c r="S16" s="300">
        <v>1</v>
      </c>
      <c r="T16" s="300" t="s">
        <v>525</v>
      </c>
      <c r="U16" s="300" t="s">
        <v>932</v>
      </c>
      <c r="V16" s="350" t="s">
        <v>210</v>
      </c>
      <c r="W16" s="354">
        <v>1</v>
      </c>
      <c r="X16" s="354" t="s">
        <v>172</v>
      </c>
      <c r="Y16" s="355">
        <v>0</v>
      </c>
      <c r="Z16" s="355">
        <v>0.01</v>
      </c>
      <c r="AA16" s="355">
        <v>0</v>
      </c>
      <c r="AB16" s="355">
        <v>0.5</v>
      </c>
      <c r="AC16" s="355">
        <v>0</v>
      </c>
      <c r="AD16" s="355">
        <v>0.5</v>
      </c>
      <c r="AE16" s="354"/>
      <c r="AF16" s="361">
        <v>35000000</v>
      </c>
      <c r="AG16" s="514" t="s">
        <v>466</v>
      </c>
      <c r="AH16" s="350" t="s">
        <v>923</v>
      </c>
      <c r="AI16" s="515">
        <v>0</v>
      </c>
      <c r="AJ16" s="518"/>
      <c r="AK16" s="348"/>
    </row>
    <row r="17" spans="1:37" s="254" customFormat="1" ht="57" x14ac:dyDescent="0.3">
      <c r="A17" s="300">
        <v>2</v>
      </c>
      <c r="B17" s="300" t="s">
        <v>74</v>
      </c>
      <c r="C17" s="300">
        <v>5</v>
      </c>
      <c r="D17" s="300">
        <v>25</v>
      </c>
      <c r="E17" s="300" t="s">
        <v>526</v>
      </c>
      <c r="F17" s="300">
        <v>2</v>
      </c>
      <c r="G17" s="300">
        <v>252</v>
      </c>
      <c r="H17" s="300" t="s">
        <v>535</v>
      </c>
      <c r="I17" s="300" t="s">
        <v>528</v>
      </c>
      <c r="J17" s="300" t="s">
        <v>500</v>
      </c>
      <c r="K17" s="300" t="s">
        <v>536</v>
      </c>
      <c r="L17" s="349">
        <v>2020051290060</v>
      </c>
      <c r="M17" s="300">
        <v>1</v>
      </c>
      <c r="N17" s="300">
        <v>2521</v>
      </c>
      <c r="O17" s="300" t="s">
        <v>537</v>
      </c>
      <c r="P17" s="300" t="s">
        <v>401</v>
      </c>
      <c r="Q17" s="300">
        <v>4</v>
      </c>
      <c r="R17" s="300" t="s">
        <v>190</v>
      </c>
      <c r="S17" s="300">
        <v>1</v>
      </c>
      <c r="T17" s="300" t="s">
        <v>525</v>
      </c>
      <c r="U17" s="300" t="s">
        <v>926</v>
      </c>
      <c r="V17" s="350" t="s">
        <v>330</v>
      </c>
      <c r="W17" s="350">
        <v>100</v>
      </c>
      <c r="X17" s="350" t="s">
        <v>172</v>
      </c>
      <c r="Y17" s="356">
        <v>0</v>
      </c>
      <c r="Z17" s="356">
        <v>0</v>
      </c>
      <c r="AA17" s="356">
        <v>0</v>
      </c>
      <c r="AB17" s="351">
        <v>25</v>
      </c>
      <c r="AC17" s="351">
        <v>25</v>
      </c>
      <c r="AD17" s="351">
        <v>50</v>
      </c>
      <c r="AE17" s="354"/>
      <c r="AF17" s="361">
        <v>6200000</v>
      </c>
      <c r="AG17" s="350" t="s">
        <v>414</v>
      </c>
      <c r="AH17" s="350" t="s">
        <v>923</v>
      </c>
      <c r="AI17" s="515">
        <v>0</v>
      </c>
      <c r="AJ17" s="518"/>
      <c r="AK17" s="348"/>
    </row>
    <row r="18" spans="1:37" s="254" customFormat="1" ht="57" x14ac:dyDescent="0.3">
      <c r="A18" s="300">
        <v>2</v>
      </c>
      <c r="B18" s="300" t="s">
        <v>74</v>
      </c>
      <c r="C18" s="300">
        <v>5</v>
      </c>
      <c r="D18" s="300">
        <v>25</v>
      </c>
      <c r="E18" s="300" t="s">
        <v>526</v>
      </c>
      <c r="F18" s="300">
        <v>2</v>
      </c>
      <c r="G18" s="300">
        <v>252</v>
      </c>
      <c r="H18" s="300" t="s">
        <v>535</v>
      </c>
      <c r="I18" s="300" t="s">
        <v>528</v>
      </c>
      <c r="J18" s="300" t="s">
        <v>500</v>
      </c>
      <c r="K18" s="300" t="s">
        <v>536</v>
      </c>
      <c r="L18" s="349">
        <v>2020051290060</v>
      </c>
      <c r="M18" s="300">
        <v>1</v>
      </c>
      <c r="N18" s="300">
        <v>2521</v>
      </c>
      <c r="O18" s="300" t="s">
        <v>537</v>
      </c>
      <c r="P18" s="300" t="s">
        <v>401</v>
      </c>
      <c r="Q18" s="300">
        <v>4</v>
      </c>
      <c r="R18" s="300" t="s">
        <v>190</v>
      </c>
      <c r="S18" s="300">
        <v>1</v>
      </c>
      <c r="T18" s="300" t="s">
        <v>525</v>
      </c>
      <c r="U18" s="300" t="s">
        <v>915</v>
      </c>
      <c r="V18" s="350" t="s">
        <v>210</v>
      </c>
      <c r="W18" s="354">
        <v>1</v>
      </c>
      <c r="X18" s="354" t="s">
        <v>172</v>
      </c>
      <c r="Y18" s="355">
        <v>0</v>
      </c>
      <c r="Z18" s="355">
        <v>0</v>
      </c>
      <c r="AA18" s="355">
        <v>0.04</v>
      </c>
      <c r="AB18" s="355">
        <v>0.5</v>
      </c>
      <c r="AC18" s="355">
        <v>0</v>
      </c>
      <c r="AD18" s="355">
        <v>0.5</v>
      </c>
      <c r="AE18" s="354"/>
      <c r="AF18" s="361">
        <v>39200000</v>
      </c>
      <c r="AG18" s="350" t="s">
        <v>473</v>
      </c>
      <c r="AH18" s="350" t="s">
        <v>923</v>
      </c>
      <c r="AI18" s="515">
        <v>0</v>
      </c>
      <c r="AJ18" s="518"/>
      <c r="AK18" s="348"/>
    </row>
    <row r="19" spans="1:37" s="254" customFormat="1" ht="57" x14ac:dyDescent="0.3">
      <c r="A19" s="300">
        <v>2</v>
      </c>
      <c r="B19" s="300" t="s">
        <v>74</v>
      </c>
      <c r="C19" s="300">
        <v>5</v>
      </c>
      <c r="D19" s="300">
        <v>25</v>
      </c>
      <c r="E19" s="300" t="s">
        <v>526</v>
      </c>
      <c r="F19" s="300">
        <v>2</v>
      </c>
      <c r="G19" s="300">
        <v>252</v>
      </c>
      <c r="H19" s="300" t="s">
        <v>535</v>
      </c>
      <c r="I19" s="300" t="s">
        <v>528</v>
      </c>
      <c r="J19" s="300" t="s">
        <v>500</v>
      </c>
      <c r="K19" s="300" t="s">
        <v>536</v>
      </c>
      <c r="L19" s="349">
        <v>2020051290060</v>
      </c>
      <c r="M19" s="300">
        <v>1</v>
      </c>
      <c r="N19" s="300">
        <v>2521</v>
      </c>
      <c r="O19" s="300" t="s">
        <v>537</v>
      </c>
      <c r="P19" s="300" t="s">
        <v>401</v>
      </c>
      <c r="Q19" s="300">
        <v>4</v>
      </c>
      <c r="R19" s="300" t="s">
        <v>190</v>
      </c>
      <c r="S19" s="300">
        <v>1</v>
      </c>
      <c r="T19" s="300" t="s">
        <v>525</v>
      </c>
      <c r="U19" s="300" t="s">
        <v>916</v>
      </c>
      <c r="V19" s="350" t="s">
        <v>401</v>
      </c>
      <c r="W19" s="350">
        <v>6</v>
      </c>
      <c r="X19" s="350" t="s">
        <v>172</v>
      </c>
      <c r="Y19" s="356">
        <v>0</v>
      </c>
      <c r="Z19" s="356">
        <v>0</v>
      </c>
      <c r="AA19" s="356">
        <v>4</v>
      </c>
      <c r="AB19" s="351">
        <v>2</v>
      </c>
      <c r="AC19" s="351">
        <v>2</v>
      </c>
      <c r="AD19" s="351">
        <v>2</v>
      </c>
      <c r="AE19" s="354"/>
      <c r="AF19" s="361">
        <v>32600000</v>
      </c>
      <c r="AG19" s="350" t="s">
        <v>470</v>
      </c>
      <c r="AH19" s="350" t="s">
        <v>923</v>
      </c>
      <c r="AI19" s="515">
        <v>0</v>
      </c>
      <c r="AJ19" s="518"/>
      <c r="AK19" s="348"/>
    </row>
    <row r="20" spans="1:37" s="254" customFormat="1" ht="85.5" x14ac:dyDescent="0.3">
      <c r="A20" s="300">
        <v>2</v>
      </c>
      <c r="B20" s="300" t="s">
        <v>74</v>
      </c>
      <c r="C20" s="300">
        <v>5</v>
      </c>
      <c r="D20" s="300">
        <v>25</v>
      </c>
      <c r="E20" s="300" t="s">
        <v>526</v>
      </c>
      <c r="F20" s="300">
        <v>1</v>
      </c>
      <c r="G20" s="300">
        <v>251</v>
      </c>
      <c r="H20" s="300" t="s">
        <v>527</v>
      </c>
      <c r="I20" s="300" t="s">
        <v>528</v>
      </c>
      <c r="J20" s="300" t="s">
        <v>500</v>
      </c>
      <c r="K20" s="300" t="s">
        <v>529</v>
      </c>
      <c r="L20" s="349">
        <v>2020051290022</v>
      </c>
      <c r="M20" s="300">
        <v>10</v>
      </c>
      <c r="N20" s="300">
        <v>25110</v>
      </c>
      <c r="O20" s="300" t="s">
        <v>538</v>
      </c>
      <c r="P20" s="300" t="s">
        <v>401</v>
      </c>
      <c r="Q20" s="300">
        <v>4</v>
      </c>
      <c r="R20" s="300" t="s">
        <v>190</v>
      </c>
      <c r="S20" s="300">
        <v>1</v>
      </c>
      <c r="T20" s="300" t="s">
        <v>525</v>
      </c>
      <c r="U20" s="300" t="s">
        <v>917</v>
      </c>
      <c r="V20" s="350" t="s">
        <v>401</v>
      </c>
      <c r="W20" s="350">
        <v>2000</v>
      </c>
      <c r="X20" s="350" t="s">
        <v>172</v>
      </c>
      <c r="Y20" s="351">
        <v>200</v>
      </c>
      <c r="Z20" s="351">
        <v>100</v>
      </c>
      <c r="AA20" s="351">
        <v>678</v>
      </c>
      <c r="AB20" s="351">
        <v>600</v>
      </c>
      <c r="AC20" s="351">
        <v>700</v>
      </c>
      <c r="AD20" s="351">
        <v>500</v>
      </c>
      <c r="AE20" s="354"/>
      <c r="AF20" s="361">
        <v>51000000</v>
      </c>
      <c r="AG20" s="350" t="s">
        <v>1055</v>
      </c>
      <c r="AH20" s="350" t="s">
        <v>923</v>
      </c>
      <c r="AI20" s="515">
        <v>11373267</v>
      </c>
      <c r="AJ20" s="518"/>
      <c r="AK20" s="348"/>
    </row>
    <row r="21" spans="1:37" s="254" customFormat="1" ht="85.5" x14ac:dyDescent="0.3">
      <c r="A21" s="300">
        <v>2</v>
      </c>
      <c r="B21" s="300" t="s">
        <v>74</v>
      </c>
      <c r="C21" s="300">
        <v>5</v>
      </c>
      <c r="D21" s="300">
        <v>25</v>
      </c>
      <c r="E21" s="300" t="s">
        <v>526</v>
      </c>
      <c r="F21" s="300">
        <v>1</v>
      </c>
      <c r="G21" s="300">
        <v>251</v>
      </c>
      <c r="H21" s="300" t="s">
        <v>527</v>
      </c>
      <c r="I21" s="300" t="s">
        <v>528</v>
      </c>
      <c r="J21" s="300" t="s">
        <v>500</v>
      </c>
      <c r="K21" s="300" t="s">
        <v>529</v>
      </c>
      <c r="L21" s="349">
        <v>2020051290022</v>
      </c>
      <c r="M21" s="300">
        <v>10</v>
      </c>
      <c r="N21" s="300">
        <v>25110</v>
      </c>
      <c r="O21" s="300" t="s">
        <v>538</v>
      </c>
      <c r="P21" s="300" t="s">
        <v>401</v>
      </c>
      <c r="Q21" s="300">
        <v>4</v>
      </c>
      <c r="R21" s="300" t="s">
        <v>190</v>
      </c>
      <c r="S21" s="300">
        <v>1</v>
      </c>
      <c r="T21" s="300" t="s">
        <v>525</v>
      </c>
      <c r="U21" s="300" t="s">
        <v>918</v>
      </c>
      <c r="V21" s="350" t="s">
        <v>401</v>
      </c>
      <c r="W21" s="350">
        <v>1000</v>
      </c>
      <c r="X21" s="350" t="s">
        <v>172</v>
      </c>
      <c r="Y21" s="351">
        <v>100</v>
      </c>
      <c r="Z21" s="351">
        <v>316</v>
      </c>
      <c r="AA21" s="351">
        <v>2800</v>
      </c>
      <c r="AB21" s="351">
        <v>300</v>
      </c>
      <c r="AC21" s="351">
        <v>350</v>
      </c>
      <c r="AD21" s="351">
        <v>250</v>
      </c>
      <c r="AE21" s="354"/>
      <c r="AF21" s="361">
        <v>50000000</v>
      </c>
      <c r="AG21" s="350" t="s">
        <v>1056</v>
      </c>
      <c r="AH21" s="350" t="s">
        <v>923</v>
      </c>
      <c r="AI21" s="515">
        <f>16000000+16000000+15992000</f>
        <v>47992000</v>
      </c>
      <c r="AJ21" s="518"/>
      <c r="AK21" s="348"/>
    </row>
    <row r="22" spans="1:37" x14ac:dyDescent="0.3">
      <c r="A22" s="83"/>
      <c r="B22" s="83"/>
      <c r="C22" s="83"/>
      <c r="D22" s="83"/>
      <c r="E22" s="83"/>
      <c r="F22" s="83"/>
      <c r="G22" s="83"/>
      <c r="H22" s="83"/>
      <c r="I22" s="83"/>
      <c r="J22" s="83"/>
      <c r="K22" s="83"/>
      <c r="L22" s="128"/>
      <c r="M22" s="83"/>
      <c r="N22" s="83"/>
      <c r="O22" s="83"/>
      <c r="P22" s="83"/>
      <c r="Q22" s="83"/>
      <c r="R22" s="83"/>
      <c r="S22" s="83"/>
      <c r="T22" s="83"/>
      <c r="U22" s="83"/>
      <c r="V22" s="83"/>
      <c r="W22" s="83"/>
      <c r="X22" s="83"/>
      <c r="Y22" s="261"/>
      <c r="Z22" s="83"/>
      <c r="AA22" s="519"/>
      <c r="AB22" s="83"/>
      <c r="AC22" s="83"/>
      <c r="AD22" s="83"/>
      <c r="AE22" s="129"/>
      <c r="AF22" s="130"/>
      <c r="AG22" s="211"/>
      <c r="AH22" s="211"/>
      <c r="AI22" s="211"/>
      <c r="AJ22" s="83"/>
      <c r="AK22" s="124"/>
    </row>
  </sheetData>
  <mergeCells count="18">
    <mergeCell ref="AI1:AJ1"/>
    <mergeCell ref="AI2:AJ2"/>
    <mergeCell ref="AI3:AJ3"/>
    <mergeCell ref="AI4:AJ4"/>
    <mergeCell ref="A1:B4"/>
    <mergeCell ref="C1:AH4"/>
    <mergeCell ref="A7:T7"/>
    <mergeCell ref="U7:AE7"/>
    <mergeCell ref="A5:B5"/>
    <mergeCell ref="C5:AJ5"/>
    <mergeCell ref="A6:B6"/>
    <mergeCell ref="C6:G6"/>
    <mergeCell ref="H6:J6"/>
    <mergeCell ref="K6:N6"/>
    <mergeCell ref="P6:T6"/>
    <mergeCell ref="W6:X6"/>
    <mergeCell ref="AB6:AJ6"/>
    <mergeCell ref="AF7:AJ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92D050"/>
  </sheetPr>
  <dimension ref="A1:AL13"/>
  <sheetViews>
    <sheetView showGridLines="0" topLeftCell="K1" zoomScale="75" zoomScaleNormal="75" workbookViewId="0">
      <pane xSplit="4" ySplit="8" topLeftCell="Q9" activePane="bottomRight" state="frozenSplit"/>
      <selection sqref="A1:B4"/>
      <selection pane="topRight" sqref="A1:B4"/>
      <selection pane="bottomLeft" sqref="A1:B4"/>
      <selection pane="bottomRight" activeCell="AC10" sqref="AC10"/>
    </sheetView>
  </sheetViews>
  <sheetFormatPr baseColWidth="10" defaultRowHeight="14.25" outlineLevelCol="1" x14ac:dyDescent="0.3"/>
  <cols>
    <col min="1" max="1" width="6.42578125" style="77" customWidth="1"/>
    <col min="2" max="2" width="24.28515625" style="77" customWidth="1"/>
    <col min="3" max="3" width="7.42578125" style="77" hidden="1" customWidth="1" outlineLevel="1"/>
    <col min="4" max="4" width="8.85546875" style="77" hidden="1" customWidth="1" outlineLevel="1"/>
    <col min="5" max="5" width="18.28515625" style="77" customWidth="1" collapsed="1"/>
    <col min="6" max="6" width="8.140625" style="77" hidden="1" customWidth="1" outlineLevel="1"/>
    <col min="7" max="7" width="9.42578125" style="77" hidden="1" customWidth="1" outlineLevel="1"/>
    <col min="8" max="8" width="19.7109375" style="77" customWidth="1" collapsed="1"/>
    <col min="9" max="9" width="8.7109375" style="77" hidden="1" customWidth="1" outlineLevel="1"/>
    <col min="10" max="10" width="6.7109375" style="77" hidden="1" customWidth="1" outlineLevel="1"/>
    <col min="11" max="11" width="27.42578125" style="77" customWidth="1" collapsed="1"/>
    <col min="12" max="12" width="15.5703125" style="77" hidden="1" customWidth="1"/>
    <col min="13" max="13" width="7.140625" style="77" hidden="1" customWidth="1" outlineLevel="1"/>
    <col min="14" max="14" width="7.7109375" style="77" hidden="1" customWidth="1" outlineLevel="1"/>
    <col min="15" max="15" width="28.28515625" style="77" customWidth="1" collapsed="1"/>
    <col min="16" max="16" width="17" style="77" hidden="1" customWidth="1"/>
    <col min="17" max="17" width="16.140625" style="77" customWidth="1"/>
    <col min="18" max="18" width="16.7109375" style="77" hidden="1" customWidth="1"/>
    <col min="19" max="19" width="8.85546875" style="77" hidden="1" customWidth="1"/>
    <col min="20" max="20" width="17" style="77" hidden="1" customWidth="1"/>
    <col min="21" max="21" width="21.85546875" style="77" customWidth="1"/>
    <col min="22" max="22" width="13.7109375" style="77" customWidth="1"/>
    <col min="23" max="23" width="17.28515625" style="77" customWidth="1"/>
    <col min="24" max="24" width="0" style="77" hidden="1" customWidth="1"/>
    <col min="25" max="27" width="11.42578125" style="77"/>
    <col min="28" max="28" width="11.42578125" style="449"/>
    <col min="29" max="30" width="11.42578125" style="77"/>
    <col min="31" max="32" width="11.42578125" style="77" hidden="1" customWidth="1" outlineLevel="1"/>
    <col min="33" max="33" width="14.140625" style="77" customWidth="1" collapsed="1"/>
    <col min="34" max="34" width="16.140625" style="77" customWidth="1"/>
    <col min="35" max="35" width="14" style="77" customWidth="1"/>
    <col min="36" max="36" width="17.28515625" style="77" customWidth="1"/>
    <col min="37" max="37" width="17" style="77" customWidth="1"/>
    <col min="38" max="16384" width="11.42578125" style="77"/>
  </cols>
  <sheetData>
    <row r="1" spans="1:38" s="71" customFormat="1" ht="14.25" customHeight="1" x14ac:dyDescent="0.25">
      <c r="A1" s="624"/>
      <c r="B1" s="625"/>
      <c r="C1" s="564" t="s">
        <v>0</v>
      </c>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566"/>
      <c r="AJ1" s="577" t="s">
        <v>1</v>
      </c>
      <c r="AK1" s="577"/>
    </row>
    <row r="2" spans="1:38" s="71" customFormat="1" x14ac:dyDescent="0.25">
      <c r="A2" s="624"/>
      <c r="B2" s="625"/>
      <c r="C2" s="564"/>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566"/>
      <c r="AJ2" s="577" t="s">
        <v>2</v>
      </c>
      <c r="AK2" s="577"/>
    </row>
    <row r="3" spans="1:38" s="71" customFormat="1" x14ac:dyDescent="0.25">
      <c r="A3" s="624"/>
      <c r="B3" s="625"/>
      <c r="C3" s="564"/>
      <c r="D3" s="626"/>
      <c r="E3" s="626"/>
      <c r="F3" s="626"/>
      <c r="G3" s="626"/>
      <c r="H3" s="626"/>
      <c r="I3" s="626"/>
      <c r="J3" s="626"/>
      <c r="K3" s="626"/>
      <c r="L3" s="626"/>
      <c r="M3" s="626"/>
      <c r="N3" s="626"/>
      <c r="O3" s="626"/>
      <c r="P3" s="626"/>
      <c r="Q3" s="626"/>
      <c r="R3" s="626"/>
      <c r="S3" s="626"/>
      <c r="T3" s="626"/>
      <c r="U3" s="626"/>
      <c r="V3" s="626"/>
      <c r="W3" s="626"/>
      <c r="X3" s="626"/>
      <c r="Y3" s="626"/>
      <c r="Z3" s="626"/>
      <c r="AA3" s="626"/>
      <c r="AB3" s="626"/>
      <c r="AC3" s="626"/>
      <c r="AD3" s="626"/>
      <c r="AE3" s="626"/>
      <c r="AF3" s="626"/>
      <c r="AG3" s="626"/>
      <c r="AH3" s="626"/>
      <c r="AI3" s="566"/>
      <c r="AJ3" s="577" t="s">
        <v>3</v>
      </c>
      <c r="AK3" s="577"/>
    </row>
    <row r="4" spans="1:38" s="71" customFormat="1" x14ac:dyDescent="0.25">
      <c r="A4" s="624"/>
      <c r="B4" s="625"/>
      <c r="C4" s="567"/>
      <c r="D4" s="568"/>
      <c r="E4" s="568"/>
      <c r="F4" s="568"/>
      <c r="G4" s="568"/>
      <c r="H4" s="568"/>
      <c r="I4" s="568"/>
      <c r="J4" s="568"/>
      <c r="K4" s="568"/>
      <c r="L4" s="568"/>
      <c r="M4" s="568"/>
      <c r="N4" s="568"/>
      <c r="O4" s="568"/>
      <c r="P4" s="568"/>
      <c r="Q4" s="568"/>
      <c r="R4" s="568"/>
      <c r="S4" s="568"/>
      <c r="T4" s="568"/>
      <c r="U4" s="568"/>
      <c r="V4" s="568"/>
      <c r="W4" s="568"/>
      <c r="X4" s="568"/>
      <c r="Y4" s="568"/>
      <c r="Z4" s="568"/>
      <c r="AA4" s="568"/>
      <c r="AB4" s="568"/>
      <c r="AC4" s="568"/>
      <c r="AD4" s="568"/>
      <c r="AE4" s="568"/>
      <c r="AF4" s="568"/>
      <c r="AG4" s="568"/>
      <c r="AH4" s="568"/>
      <c r="AI4" s="569"/>
      <c r="AJ4" s="577" t="s">
        <v>4</v>
      </c>
      <c r="AK4" s="577"/>
    </row>
    <row r="5" spans="1:38" s="71" customFormat="1" x14ac:dyDescent="0.25">
      <c r="A5" s="571" t="s">
        <v>5</v>
      </c>
      <c r="B5" s="572"/>
      <c r="C5" s="573" t="s">
        <v>6</v>
      </c>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573"/>
      <c r="AK5" s="573"/>
    </row>
    <row r="6" spans="1:38" s="71" customFormat="1" ht="46.5" customHeight="1" x14ac:dyDescent="0.25">
      <c r="A6" s="576" t="s">
        <v>7</v>
      </c>
      <c r="B6" s="576"/>
      <c r="C6" s="575">
        <v>2024</v>
      </c>
      <c r="D6" s="575"/>
      <c r="E6" s="575"/>
      <c r="F6" s="575"/>
      <c r="G6" s="575"/>
      <c r="H6" s="577" t="s">
        <v>8</v>
      </c>
      <c r="I6" s="577"/>
      <c r="J6" s="577"/>
      <c r="K6" s="575" t="s">
        <v>539</v>
      </c>
      <c r="L6" s="575"/>
      <c r="M6" s="575"/>
      <c r="N6" s="575"/>
      <c r="O6" s="4" t="s">
        <v>10</v>
      </c>
      <c r="P6" s="575" t="s">
        <v>933</v>
      </c>
      <c r="Q6" s="575"/>
      <c r="R6" s="575"/>
      <c r="S6" s="575"/>
      <c r="T6" s="575"/>
      <c r="U6" s="5" t="s">
        <v>11</v>
      </c>
      <c r="V6" s="6">
        <v>45503</v>
      </c>
      <c r="W6" s="591" t="s">
        <v>540</v>
      </c>
      <c r="X6" s="592"/>
      <c r="Y6" s="14" t="s">
        <v>1047</v>
      </c>
      <c r="Z6" s="244"/>
      <c r="AA6" s="601"/>
      <c r="AB6" s="601"/>
      <c r="AC6" s="601"/>
      <c r="AD6" s="601"/>
      <c r="AE6" s="601"/>
      <c r="AF6" s="601"/>
      <c r="AG6" s="601"/>
      <c r="AH6" s="601"/>
      <c r="AI6" s="601"/>
      <c r="AJ6" s="601"/>
      <c r="AK6" s="602"/>
    </row>
    <row r="7" spans="1:38" s="71" customFormat="1" x14ac:dyDescent="0.25">
      <c r="A7" s="642"/>
      <c r="B7" s="642"/>
      <c r="C7" s="642"/>
      <c r="D7" s="642"/>
      <c r="E7" s="642"/>
      <c r="F7" s="642"/>
      <c r="G7" s="642"/>
      <c r="H7" s="642"/>
      <c r="I7" s="642"/>
      <c r="J7" s="642"/>
      <c r="K7" s="642"/>
      <c r="L7" s="642"/>
      <c r="M7" s="642"/>
      <c r="N7" s="642"/>
      <c r="O7" s="642"/>
      <c r="P7" s="642"/>
      <c r="Q7" s="642"/>
      <c r="R7" s="642"/>
      <c r="S7" s="642"/>
      <c r="T7" s="642"/>
      <c r="U7" s="588" t="s">
        <v>12</v>
      </c>
      <c r="V7" s="588"/>
      <c r="W7" s="588"/>
      <c r="X7" s="588"/>
      <c r="Y7" s="589"/>
      <c r="Z7" s="589"/>
      <c r="AA7" s="589"/>
      <c r="AB7" s="589"/>
      <c r="AC7" s="589"/>
      <c r="AD7" s="589"/>
      <c r="AE7" s="589"/>
      <c r="AF7" s="40"/>
      <c r="AG7" s="590" t="s">
        <v>13</v>
      </c>
      <c r="AH7" s="590"/>
      <c r="AI7" s="590"/>
      <c r="AJ7" s="590"/>
      <c r="AK7" s="570" t="s">
        <v>14</v>
      </c>
    </row>
    <row r="8" spans="1:38" s="71" customFormat="1" ht="54" x14ac:dyDescent="0.25">
      <c r="A8" s="134" t="s">
        <v>15</v>
      </c>
      <c r="B8" s="134" t="s">
        <v>16</v>
      </c>
      <c r="C8" s="134" t="s">
        <v>15</v>
      </c>
      <c r="D8" s="134" t="s">
        <v>17</v>
      </c>
      <c r="E8" s="134" t="s">
        <v>18</v>
      </c>
      <c r="F8" s="134" t="s">
        <v>15</v>
      </c>
      <c r="G8" s="134" t="s">
        <v>17</v>
      </c>
      <c r="H8" s="134" t="s">
        <v>19</v>
      </c>
      <c r="I8" s="134" t="s">
        <v>20</v>
      </c>
      <c r="J8" s="134" t="s">
        <v>21</v>
      </c>
      <c r="K8" s="134" t="s">
        <v>22</v>
      </c>
      <c r="L8" s="135" t="s">
        <v>23</v>
      </c>
      <c r="M8" s="134" t="s">
        <v>15</v>
      </c>
      <c r="N8" s="134" t="s">
        <v>17</v>
      </c>
      <c r="O8" s="134" t="s">
        <v>24</v>
      </c>
      <c r="P8" s="134" t="s">
        <v>25</v>
      </c>
      <c r="Q8" s="134" t="s">
        <v>26</v>
      </c>
      <c r="R8" s="134" t="s">
        <v>27</v>
      </c>
      <c r="S8" s="134" t="s">
        <v>28</v>
      </c>
      <c r="T8" s="134" t="s">
        <v>29</v>
      </c>
      <c r="U8" s="8" t="s">
        <v>30</v>
      </c>
      <c r="V8" s="8" t="s">
        <v>31</v>
      </c>
      <c r="W8" s="8" t="s">
        <v>32</v>
      </c>
      <c r="X8" s="8" t="s">
        <v>33</v>
      </c>
      <c r="Y8" s="9" t="s">
        <v>34</v>
      </c>
      <c r="Z8" s="9" t="s">
        <v>985</v>
      </c>
      <c r="AA8" s="10" t="s">
        <v>35</v>
      </c>
      <c r="AB8" s="10" t="s">
        <v>1046</v>
      </c>
      <c r="AC8" s="11" t="s">
        <v>36</v>
      </c>
      <c r="AD8" s="12" t="s">
        <v>37</v>
      </c>
      <c r="AE8" s="84" t="s">
        <v>38</v>
      </c>
      <c r="AF8" s="85" t="s">
        <v>39</v>
      </c>
      <c r="AG8" s="16" t="s">
        <v>40</v>
      </c>
      <c r="AH8" s="16" t="s">
        <v>41</v>
      </c>
      <c r="AI8" s="16" t="s">
        <v>42</v>
      </c>
      <c r="AJ8" s="17" t="s">
        <v>43</v>
      </c>
      <c r="AK8" s="570"/>
    </row>
    <row r="9" spans="1:38" s="74" customFormat="1" ht="85.5" x14ac:dyDescent="0.2">
      <c r="A9" s="267">
        <v>4</v>
      </c>
      <c r="B9" s="268" t="s">
        <v>137</v>
      </c>
      <c r="C9" s="267">
        <v>3</v>
      </c>
      <c r="D9" s="267" t="s">
        <v>378</v>
      </c>
      <c r="E9" s="268" t="s">
        <v>379</v>
      </c>
      <c r="F9" s="291">
        <v>1</v>
      </c>
      <c r="G9" s="267" t="s">
        <v>471</v>
      </c>
      <c r="H9" s="268" t="s">
        <v>472</v>
      </c>
      <c r="I9" s="267">
        <v>17</v>
      </c>
      <c r="J9" s="267"/>
      <c r="K9" s="268" t="s">
        <v>541</v>
      </c>
      <c r="L9" s="291">
        <v>2021051290003</v>
      </c>
      <c r="M9" s="267">
        <v>4</v>
      </c>
      <c r="N9" s="267">
        <v>4314</v>
      </c>
      <c r="O9" s="268" t="s">
        <v>542</v>
      </c>
      <c r="P9" s="267" t="s">
        <v>50</v>
      </c>
      <c r="Q9" s="267">
        <v>4</v>
      </c>
      <c r="R9" s="278" t="s">
        <v>51</v>
      </c>
      <c r="S9" s="271">
        <v>1</v>
      </c>
      <c r="T9" s="268" t="s">
        <v>543</v>
      </c>
      <c r="U9" s="363" t="s">
        <v>544</v>
      </c>
      <c r="V9" s="364" t="s">
        <v>50</v>
      </c>
      <c r="W9" s="271">
        <v>12</v>
      </c>
      <c r="X9" s="365" t="s">
        <v>324</v>
      </c>
      <c r="Y9" s="271">
        <v>3</v>
      </c>
      <c r="Z9" s="271">
        <v>3</v>
      </c>
      <c r="AA9" s="310">
        <v>3</v>
      </c>
      <c r="AB9" s="310">
        <v>3</v>
      </c>
      <c r="AC9" s="310">
        <v>3</v>
      </c>
      <c r="AD9" s="310">
        <v>3</v>
      </c>
      <c r="AE9" s="55">
        <v>0</v>
      </c>
      <c r="AF9" s="55">
        <v>0</v>
      </c>
      <c r="AG9" s="366">
        <v>111000000</v>
      </c>
      <c r="AH9" s="57" t="s">
        <v>327</v>
      </c>
      <c r="AI9" s="59" t="s">
        <v>155</v>
      </c>
      <c r="AJ9" s="367">
        <v>29711555</v>
      </c>
      <c r="AK9" s="450"/>
      <c r="AL9" s="368"/>
    </row>
    <row r="10" spans="1:38" s="74" customFormat="1" ht="85.5" x14ac:dyDescent="0.25">
      <c r="A10" s="267">
        <v>4</v>
      </c>
      <c r="B10" s="268" t="s">
        <v>137</v>
      </c>
      <c r="C10" s="267">
        <v>3</v>
      </c>
      <c r="D10" s="267" t="s">
        <v>378</v>
      </c>
      <c r="E10" s="268" t="s">
        <v>379</v>
      </c>
      <c r="F10" s="291">
        <v>1</v>
      </c>
      <c r="G10" s="267" t="s">
        <v>471</v>
      </c>
      <c r="H10" s="268" t="s">
        <v>472</v>
      </c>
      <c r="I10" s="267">
        <v>17</v>
      </c>
      <c r="J10" s="267"/>
      <c r="K10" s="268" t="s">
        <v>541</v>
      </c>
      <c r="L10" s="291">
        <v>2021051290003</v>
      </c>
      <c r="M10" s="267">
        <v>4</v>
      </c>
      <c r="N10" s="267">
        <v>4314</v>
      </c>
      <c r="O10" s="268" t="s">
        <v>542</v>
      </c>
      <c r="P10" s="267" t="s">
        <v>50</v>
      </c>
      <c r="Q10" s="267">
        <v>4</v>
      </c>
      <c r="R10" s="278" t="s">
        <v>51</v>
      </c>
      <c r="S10" s="271">
        <v>1</v>
      </c>
      <c r="T10" s="268" t="s">
        <v>543</v>
      </c>
      <c r="U10" s="363" t="s">
        <v>545</v>
      </c>
      <c r="V10" s="364" t="s">
        <v>50</v>
      </c>
      <c r="W10" s="271">
        <v>4</v>
      </c>
      <c r="X10" s="365" t="s">
        <v>324</v>
      </c>
      <c r="Y10" s="271">
        <v>1</v>
      </c>
      <c r="Z10" s="271">
        <v>1</v>
      </c>
      <c r="AA10" s="310">
        <v>1</v>
      </c>
      <c r="AB10" s="310">
        <v>1</v>
      </c>
      <c r="AC10" s="310">
        <v>1</v>
      </c>
      <c r="AD10" s="310">
        <v>1</v>
      </c>
      <c r="AE10" s="55">
        <v>0</v>
      </c>
      <c r="AF10" s="55">
        <v>0</v>
      </c>
      <c r="AG10" s="366">
        <v>46250000</v>
      </c>
      <c r="AH10" s="57" t="s">
        <v>327</v>
      </c>
      <c r="AI10" s="59" t="s">
        <v>155</v>
      </c>
      <c r="AJ10" s="367">
        <v>29711555</v>
      </c>
      <c r="AK10" s="51"/>
      <c r="AL10" s="368"/>
    </row>
    <row r="11" spans="1:38" s="74" customFormat="1" ht="85.5" x14ac:dyDescent="0.25">
      <c r="A11" s="267">
        <v>4</v>
      </c>
      <c r="B11" s="268" t="s">
        <v>137</v>
      </c>
      <c r="C11" s="267">
        <v>3</v>
      </c>
      <c r="D11" s="267" t="s">
        <v>378</v>
      </c>
      <c r="E11" s="268" t="s">
        <v>379</v>
      </c>
      <c r="F11" s="291">
        <v>1</v>
      </c>
      <c r="G11" s="267" t="s">
        <v>471</v>
      </c>
      <c r="H11" s="268" t="s">
        <v>472</v>
      </c>
      <c r="I11" s="267">
        <v>17</v>
      </c>
      <c r="J11" s="267"/>
      <c r="K11" s="268" t="s">
        <v>541</v>
      </c>
      <c r="L11" s="291">
        <v>2021051290003</v>
      </c>
      <c r="M11" s="267">
        <v>4</v>
      </c>
      <c r="N11" s="267">
        <v>4314</v>
      </c>
      <c r="O11" s="268" t="s">
        <v>542</v>
      </c>
      <c r="P11" s="267" t="s">
        <v>50</v>
      </c>
      <c r="Q11" s="267">
        <v>4</v>
      </c>
      <c r="R11" s="278" t="s">
        <v>51</v>
      </c>
      <c r="S11" s="271">
        <v>1</v>
      </c>
      <c r="T11" s="268" t="s">
        <v>543</v>
      </c>
      <c r="U11" s="363" t="s">
        <v>546</v>
      </c>
      <c r="V11" s="364" t="s">
        <v>210</v>
      </c>
      <c r="W11" s="369">
        <v>1</v>
      </c>
      <c r="X11" s="365" t="s">
        <v>190</v>
      </c>
      <c r="Y11" s="55">
        <v>0.1</v>
      </c>
      <c r="Z11" s="55">
        <v>0.1</v>
      </c>
      <c r="AA11" s="306">
        <v>0.5</v>
      </c>
      <c r="AB11" s="306">
        <v>0.5</v>
      </c>
      <c r="AC11" s="306">
        <v>0.75</v>
      </c>
      <c r="AD11" s="306">
        <v>1</v>
      </c>
      <c r="AE11" s="55">
        <v>0</v>
      </c>
      <c r="AF11" s="55">
        <v>0</v>
      </c>
      <c r="AG11" s="366">
        <v>27750000</v>
      </c>
      <c r="AH11" s="57" t="s">
        <v>327</v>
      </c>
      <c r="AI11" s="59" t="s">
        <v>155</v>
      </c>
      <c r="AJ11" s="367">
        <v>29711555</v>
      </c>
      <c r="AK11" s="51"/>
      <c r="AL11" s="368"/>
    </row>
    <row r="12" spans="1:38" s="74" customFormat="1" x14ac:dyDescent="0.3">
      <c r="S12" s="106"/>
      <c r="U12" s="107"/>
      <c r="V12" s="106"/>
      <c r="W12" s="108"/>
      <c r="X12" s="108"/>
      <c r="Y12" s="108"/>
      <c r="Z12" s="108"/>
      <c r="AA12" s="108"/>
      <c r="AB12" s="108"/>
      <c r="AC12" s="108"/>
      <c r="AD12" s="108"/>
      <c r="AE12" s="108"/>
      <c r="AF12" s="108"/>
      <c r="AJ12" s="136"/>
    </row>
    <row r="13" spans="1:38" s="71" customFormat="1" x14ac:dyDescent="0.3">
      <c r="A13" s="74"/>
      <c r="B13" s="74"/>
      <c r="C13" s="74"/>
      <c r="D13" s="74"/>
      <c r="E13" s="74"/>
      <c r="F13" s="74"/>
      <c r="G13" s="74"/>
      <c r="H13" s="74"/>
      <c r="I13" s="74"/>
      <c r="J13" s="74"/>
      <c r="K13" s="74"/>
      <c r="L13" s="74"/>
      <c r="M13" s="74"/>
      <c r="N13" s="74"/>
      <c r="O13" s="74"/>
      <c r="P13" s="74"/>
      <c r="Q13" s="74"/>
      <c r="R13" s="74"/>
      <c r="S13" s="106"/>
      <c r="T13" s="74"/>
      <c r="U13" s="107"/>
      <c r="V13" s="106"/>
      <c r="W13" s="108"/>
      <c r="X13" s="108"/>
      <c r="Y13" s="108"/>
      <c r="Z13" s="108"/>
      <c r="AA13" s="108"/>
      <c r="AB13" s="108"/>
      <c r="AC13" s="108"/>
      <c r="AD13" s="108"/>
      <c r="AE13" s="108"/>
      <c r="AF13" s="108"/>
      <c r="AG13" s="224"/>
      <c r="AH13" s="74"/>
      <c r="AI13" s="74"/>
      <c r="AJ13" s="136"/>
    </row>
  </sheetData>
  <mergeCells count="19">
    <mergeCell ref="A7:T7"/>
    <mergeCell ref="U7:AE7"/>
    <mergeCell ref="AG7:AJ7"/>
    <mergeCell ref="AK7:AK8"/>
    <mergeCell ref="A5:B5"/>
    <mergeCell ref="C5:AK5"/>
    <mergeCell ref="A6:B6"/>
    <mergeCell ref="C6:G6"/>
    <mergeCell ref="H6:J6"/>
    <mergeCell ref="K6:N6"/>
    <mergeCell ref="P6:T6"/>
    <mergeCell ref="W6:X6"/>
    <mergeCell ref="AA6:AK6"/>
    <mergeCell ref="A1:B4"/>
    <mergeCell ref="C1:AI4"/>
    <mergeCell ref="AJ1:AK1"/>
    <mergeCell ref="AJ2:AK2"/>
    <mergeCell ref="AJ3:AK3"/>
    <mergeCell ref="AJ4:AK4"/>
  </mergeCells>
  <pageMargins left="0.70866141732283472" right="0.70866141732283472" top="0.74803149606299213" bottom="0.74803149606299213"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1-INFRAEST</vt:lpstr>
      <vt:lpstr>2-SALUD</vt:lpstr>
      <vt:lpstr>3-INDEC</vt:lpstr>
      <vt:lpstr>4-COMUNICACIONES</vt:lpstr>
      <vt:lpstr>5-PLANEACION</vt:lpstr>
      <vt:lpstr>6-HACIENDA</vt:lpstr>
      <vt:lpstr>7-SERV ADM</vt:lpstr>
      <vt:lpstr>8-MOVILIDAD</vt:lpstr>
      <vt:lpstr>9-CI</vt:lpstr>
      <vt:lpstr>10-EDUCACION</vt:lpstr>
      <vt:lpstr>11-MUJER</vt:lpstr>
      <vt:lpstr>12-SEGURIDAD</vt:lpstr>
      <vt:lpstr>13-DESARROLLO</vt:lpstr>
      <vt:lpstr>14-E.S.P</vt:lpstr>
      <vt:lpstr>15-CULTURA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aRendon</dc:creator>
  <cp:lastModifiedBy>Julie Quiroz Pineda</cp:lastModifiedBy>
  <cp:lastPrinted>2024-08-02T16:04:39Z</cp:lastPrinted>
  <dcterms:created xsi:type="dcterms:W3CDTF">2024-01-31T14:44:33Z</dcterms:created>
  <dcterms:modified xsi:type="dcterms:W3CDTF">2024-08-13T12:45:13Z</dcterms:modified>
</cp:coreProperties>
</file>